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37.97\一時作業\個人のフォルダー\★椎名★\特定ユーザー向けマニホールド仕様書関係\NPDP-VVQ2000-FPGパーフェクトブロックマニホールド仕様書(滋賀の小西さん)\★完成★\"/>
    </mc:Choice>
  </mc:AlternateContent>
  <xr:revisionPtr revIDLastSave="0" documentId="13_ncr:1_{D6F03AF3-D635-4FEB-94B8-929C386A3B56}" xr6:coauthVersionLast="47" xr6:coauthVersionMax="47" xr10:uidLastSave="{00000000-0000-0000-0000-000000000000}"/>
  <bookViews>
    <workbookView xWindow="-120" yWindow="-120" windowWidth="29040" windowHeight="17640" xr2:uid="{4B7B3125-FC20-44C2-AA15-2D5DFC592F4A}"/>
  </bookViews>
  <sheets>
    <sheet name="Basic_info" sheetId="4" r:id="rId1"/>
    <sheet name="Spec_for_order" sheetId="3" r:id="rId2"/>
    <sheet name="※改訂履歴" sheetId="5" state="hidden" r:id="rId3"/>
  </sheets>
  <definedNames>
    <definedName name="_xlnm.Print_Area" localSheetId="0">Basic_info!$A$1:$AE$65</definedName>
    <definedName name="_xlnm.Print_Area" localSheetId="1">Spec_for_order!$A$1:$AI$33</definedName>
    <definedName name="_xlnm.Print_Titles" localSheetId="1">Spec_for_order!$1:$4</definedName>
    <definedName name="氏名">OFFSET(#REF!,MATCH(!$E1048571,部署,0)-1,0,1,COUNTA(OFFSET(#REF!,MATCH(!$E1048571,部署,0)-1,0))-1)</definedName>
    <definedName name="部署">OFFSET(#REF!,0,0,COUNTA(#REF!),1)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0" i="5" l="1"/>
  <c r="E100" i="5"/>
  <c r="G99" i="5"/>
  <c r="F99" i="5"/>
  <c r="E99" i="5"/>
  <c r="G98" i="5"/>
  <c r="F98" i="5"/>
  <c r="E98" i="5"/>
  <c r="G97" i="5"/>
  <c r="F97" i="5"/>
  <c r="E97" i="5"/>
  <c r="G96" i="5"/>
  <c r="F96" i="5"/>
  <c r="E96" i="5"/>
  <c r="G95" i="5"/>
  <c r="F95" i="5"/>
  <c r="E95" i="5"/>
  <c r="G94" i="5"/>
  <c r="F94" i="5"/>
  <c r="E94" i="5"/>
  <c r="G93" i="5"/>
  <c r="F93" i="5"/>
  <c r="E93" i="5"/>
  <c r="G92" i="5"/>
  <c r="F92" i="5"/>
  <c r="E92" i="5"/>
  <c r="G91" i="5"/>
  <c r="F91" i="5"/>
  <c r="E91" i="5"/>
  <c r="G90" i="5"/>
  <c r="F90" i="5"/>
  <c r="E90" i="5"/>
  <c r="G89" i="5"/>
  <c r="F89" i="5"/>
  <c r="E89" i="5"/>
  <c r="G88" i="5"/>
  <c r="F88" i="5"/>
  <c r="E88" i="5"/>
  <c r="G87" i="5"/>
  <c r="F87" i="5"/>
  <c r="E87" i="5"/>
  <c r="G86" i="5"/>
  <c r="F86" i="5"/>
  <c r="E86" i="5"/>
  <c r="G85" i="5"/>
  <c r="F85" i="5"/>
  <c r="E85" i="5"/>
  <c r="G84" i="5"/>
  <c r="F84" i="5"/>
  <c r="E84" i="5"/>
  <c r="G83" i="5"/>
  <c r="F83" i="5"/>
  <c r="E83" i="5"/>
  <c r="G82" i="5"/>
  <c r="F82" i="5"/>
  <c r="E82" i="5"/>
  <c r="G81" i="5"/>
  <c r="F81" i="5"/>
  <c r="E81" i="5"/>
  <c r="G80" i="5"/>
  <c r="F80" i="5"/>
  <c r="E80" i="5"/>
  <c r="G79" i="5"/>
  <c r="F79" i="5"/>
  <c r="E79" i="5"/>
  <c r="G78" i="5"/>
  <c r="F78" i="5"/>
  <c r="E78" i="5"/>
  <c r="G77" i="5"/>
  <c r="F77" i="5"/>
  <c r="E77" i="5"/>
  <c r="G76" i="5"/>
  <c r="F76" i="5"/>
  <c r="E76" i="5"/>
  <c r="G75" i="5"/>
  <c r="F75" i="5"/>
  <c r="E75" i="5"/>
  <c r="G74" i="5"/>
  <c r="F74" i="5"/>
  <c r="E74" i="5"/>
  <c r="G73" i="5"/>
  <c r="F73" i="5"/>
  <c r="E73" i="5"/>
  <c r="G72" i="5"/>
  <c r="F72" i="5"/>
  <c r="E72" i="5"/>
  <c r="G71" i="5"/>
  <c r="F71" i="5"/>
  <c r="E71" i="5"/>
  <c r="G70" i="5"/>
  <c r="F70" i="5"/>
  <c r="E70" i="5"/>
  <c r="G69" i="5"/>
  <c r="F69" i="5"/>
  <c r="E69" i="5"/>
  <c r="G68" i="5"/>
  <c r="F68" i="5"/>
  <c r="E68" i="5"/>
  <c r="G67" i="5"/>
  <c r="F67" i="5"/>
  <c r="E67" i="5"/>
  <c r="G66" i="5"/>
  <c r="F66" i="5"/>
  <c r="E66" i="5"/>
  <c r="G65" i="5"/>
  <c r="F65" i="5"/>
  <c r="E65" i="5"/>
  <c r="G64" i="5"/>
  <c r="F64" i="5"/>
  <c r="E64" i="5"/>
  <c r="G63" i="5"/>
  <c r="F63" i="5"/>
  <c r="E63" i="5"/>
  <c r="G62" i="5"/>
  <c r="F62" i="5"/>
  <c r="E62" i="5"/>
  <c r="G61" i="5"/>
  <c r="F61" i="5"/>
  <c r="E61" i="5"/>
  <c r="G60" i="5"/>
  <c r="F60" i="5"/>
  <c r="E60" i="5"/>
  <c r="G59" i="5"/>
  <c r="F59" i="5"/>
  <c r="E59" i="5"/>
  <c r="G58" i="5"/>
  <c r="F58" i="5"/>
  <c r="E58" i="5"/>
  <c r="G57" i="5"/>
  <c r="F57" i="5"/>
  <c r="E57" i="5"/>
  <c r="G56" i="5"/>
  <c r="F56" i="5"/>
  <c r="E56" i="5"/>
  <c r="G55" i="5"/>
  <c r="F55" i="5"/>
  <c r="E55" i="5"/>
  <c r="G54" i="5"/>
  <c r="F54" i="5"/>
  <c r="E54" i="5"/>
  <c r="G53" i="5"/>
  <c r="F53" i="5"/>
  <c r="E53" i="5"/>
  <c r="G52" i="5"/>
  <c r="F52" i="5"/>
  <c r="E52" i="5"/>
  <c r="G51" i="5"/>
  <c r="F51" i="5"/>
  <c r="E51" i="5"/>
  <c r="G50" i="5"/>
  <c r="F50" i="5"/>
  <c r="E50" i="5"/>
  <c r="G49" i="5"/>
  <c r="F49" i="5"/>
  <c r="E49" i="5"/>
  <c r="G48" i="5"/>
  <c r="F48" i="5"/>
  <c r="E48" i="5"/>
  <c r="G47" i="5"/>
  <c r="F47" i="5"/>
  <c r="E47" i="5"/>
  <c r="G46" i="5"/>
  <c r="F46" i="5"/>
  <c r="E46" i="5"/>
  <c r="G45" i="5"/>
  <c r="F45" i="5"/>
  <c r="E45" i="5"/>
  <c r="G44" i="5"/>
  <c r="F44" i="5"/>
  <c r="E44" i="5"/>
  <c r="G43" i="5"/>
  <c r="F43" i="5"/>
  <c r="E43" i="5"/>
  <c r="G42" i="5"/>
  <c r="F42" i="5"/>
  <c r="E42" i="5"/>
  <c r="G41" i="5"/>
  <c r="F41" i="5"/>
  <c r="E41" i="5"/>
  <c r="G40" i="5"/>
  <c r="F40" i="5"/>
  <c r="E40" i="5"/>
  <c r="G39" i="5"/>
  <c r="F39" i="5"/>
  <c r="E39" i="5"/>
  <c r="G38" i="5"/>
  <c r="F38" i="5"/>
  <c r="E38" i="5"/>
  <c r="G37" i="5"/>
  <c r="F37" i="5"/>
  <c r="E37" i="5"/>
  <c r="G36" i="5"/>
  <c r="F36" i="5"/>
  <c r="E36" i="5"/>
  <c r="G35" i="5"/>
  <c r="F35" i="5"/>
  <c r="E35" i="5"/>
  <c r="G34" i="5"/>
  <c r="F34" i="5"/>
  <c r="E34" i="5"/>
  <c r="G33" i="5"/>
  <c r="F33" i="5"/>
  <c r="E33" i="5"/>
  <c r="G32" i="5"/>
  <c r="F32" i="5"/>
  <c r="E32" i="5"/>
  <c r="G31" i="5"/>
  <c r="F31" i="5"/>
  <c r="E31" i="5"/>
  <c r="G30" i="5"/>
  <c r="F30" i="5"/>
  <c r="E30" i="5"/>
  <c r="G29" i="5"/>
  <c r="F29" i="5"/>
  <c r="E29" i="5"/>
  <c r="G28" i="5"/>
  <c r="F28" i="5"/>
  <c r="E28" i="5"/>
  <c r="G27" i="5"/>
  <c r="F27" i="5"/>
  <c r="E27" i="5"/>
  <c r="G26" i="5"/>
  <c r="F26" i="5"/>
  <c r="E26" i="5"/>
  <c r="G25" i="5"/>
  <c r="F25" i="5"/>
  <c r="E25" i="5"/>
  <c r="G24" i="5"/>
  <c r="F24" i="5"/>
  <c r="E24" i="5"/>
  <c r="G23" i="5"/>
  <c r="F23" i="5"/>
  <c r="E23" i="5"/>
  <c r="G22" i="5"/>
  <c r="F22" i="5"/>
  <c r="E22" i="5"/>
  <c r="G21" i="5"/>
  <c r="F21" i="5"/>
  <c r="E21" i="5"/>
  <c r="G20" i="5"/>
  <c r="F20" i="5"/>
  <c r="E20" i="5"/>
  <c r="G19" i="5"/>
  <c r="F19" i="5"/>
  <c r="E19" i="5"/>
  <c r="G18" i="5"/>
  <c r="F18" i="5"/>
  <c r="E18" i="5"/>
  <c r="G17" i="5"/>
  <c r="F17" i="5"/>
  <c r="E17" i="5"/>
  <c r="G16" i="5"/>
  <c r="F16" i="5"/>
  <c r="E16" i="5"/>
  <c r="G15" i="5"/>
  <c r="F15" i="5"/>
  <c r="E15" i="5"/>
  <c r="G14" i="5"/>
  <c r="F14" i="5"/>
  <c r="E14" i="5"/>
  <c r="G13" i="5"/>
  <c r="F13" i="5"/>
  <c r="E13" i="5"/>
  <c r="G12" i="5"/>
  <c r="F12" i="5"/>
  <c r="E12" i="5"/>
  <c r="G11" i="5"/>
  <c r="F11" i="5"/>
  <c r="E11" i="5"/>
  <c r="G10" i="5"/>
  <c r="F10" i="5"/>
  <c r="E10" i="5"/>
  <c r="G9" i="5"/>
  <c r="F9" i="5"/>
  <c r="E9" i="5"/>
  <c r="G8" i="5"/>
  <c r="F8" i="5"/>
  <c r="E8" i="5"/>
  <c r="G7" i="5"/>
  <c r="F7" i="5"/>
  <c r="E7" i="5"/>
  <c r="G6" i="5"/>
  <c r="F6" i="5"/>
  <c r="E6" i="5"/>
  <c r="G5" i="5"/>
  <c r="F5" i="5"/>
  <c r="F1" i="5" s="1"/>
  <c r="E5" i="5"/>
  <c r="G4" i="5"/>
  <c r="F4" i="5"/>
  <c r="E4" i="5"/>
  <c r="G3" i="5"/>
  <c r="C1" i="5"/>
  <c r="G1" i="5" l="1"/>
  <c r="C57" i="4"/>
  <c r="C58" i="4"/>
  <c r="C59" i="4"/>
  <c r="C60" i="4"/>
  <c r="C61" i="4"/>
  <c r="C62" i="4"/>
  <c r="C63" i="4"/>
  <c r="C86" i="4" s="1"/>
  <c r="B18" i="3" s="1"/>
  <c r="C64" i="4"/>
  <c r="C87" i="4"/>
  <c r="B19" i="3" s="1"/>
  <c r="J17" i="3"/>
  <c r="N17" i="3"/>
  <c r="R17" i="3"/>
  <c r="V17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Q15" i="3"/>
  <c r="L81" i="4"/>
  <c r="J13" i="3" s="1"/>
  <c r="M81" i="4"/>
  <c r="K13" i="3" s="1"/>
  <c r="N81" i="4"/>
  <c r="L13" i="3" s="1"/>
  <c r="O81" i="4"/>
  <c r="M13" i="3" s="1"/>
  <c r="P81" i="4"/>
  <c r="N13" i="3" s="1"/>
  <c r="Q81" i="4"/>
  <c r="O13" i="3" s="1"/>
  <c r="R81" i="4"/>
  <c r="P13" i="3" s="1"/>
  <c r="S81" i="4"/>
  <c r="Q13" i="3" s="1"/>
  <c r="T81" i="4"/>
  <c r="R13" i="3" s="1"/>
  <c r="U81" i="4"/>
  <c r="S13" i="3" s="1"/>
  <c r="V81" i="4"/>
  <c r="T13" i="3" s="1"/>
  <c r="W81" i="4"/>
  <c r="U13" i="3" s="1"/>
  <c r="X81" i="4"/>
  <c r="V13" i="3" s="1"/>
  <c r="Y81" i="4"/>
  <c r="W13" i="3" s="1"/>
  <c r="Z81" i="4"/>
  <c r="X13" i="3" s="1"/>
  <c r="AA81" i="4"/>
  <c r="Y13" i="3" s="1"/>
  <c r="L82" i="4"/>
  <c r="J14" i="3" s="1"/>
  <c r="M82" i="4"/>
  <c r="K14" i="3" s="1"/>
  <c r="N82" i="4"/>
  <c r="L14" i="3" s="1"/>
  <c r="O82" i="4"/>
  <c r="M14" i="3" s="1"/>
  <c r="P82" i="4"/>
  <c r="N14" i="3" s="1"/>
  <c r="Q82" i="4"/>
  <c r="O14" i="3" s="1"/>
  <c r="R82" i="4"/>
  <c r="P14" i="3" s="1"/>
  <c r="S82" i="4"/>
  <c r="Q14" i="3" s="1"/>
  <c r="T82" i="4"/>
  <c r="R14" i="3" s="1"/>
  <c r="U82" i="4"/>
  <c r="S14" i="3" s="1"/>
  <c r="V82" i="4"/>
  <c r="T14" i="3" s="1"/>
  <c r="W82" i="4"/>
  <c r="U14" i="3" s="1"/>
  <c r="X82" i="4"/>
  <c r="V14" i="3" s="1"/>
  <c r="Y82" i="4"/>
  <c r="W14" i="3" s="1"/>
  <c r="Z82" i="4"/>
  <c r="X14" i="3" s="1"/>
  <c r="AA82" i="4"/>
  <c r="Y14" i="3" s="1"/>
  <c r="L83" i="4"/>
  <c r="J15" i="3" s="1"/>
  <c r="M83" i="4"/>
  <c r="K15" i="3" s="1"/>
  <c r="N83" i="4"/>
  <c r="L15" i="3" s="1"/>
  <c r="O83" i="4"/>
  <c r="M15" i="3" s="1"/>
  <c r="P83" i="4"/>
  <c r="N15" i="3" s="1"/>
  <c r="Q83" i="4"/>
  <c r="O15" i="3" s="1"/>
  <c r="R83" i="4"/>
  <c r="P15" i="3" s="1"/>
  <c r="S83" i="4"/>
  <c r="T83" i="4"/>
  <c r="R15" i="3" s="1"/>
  <c r="U83" i="4"/>
  <c r="S15" i="3" s="1"/>
  <c r="V83" i="4"/>
  <c r="T15" i="3" s="1"/>
  <c r="W83" i="4"/>
  <c r="U15" i="3" s="1"/>
  <c r="X83" i="4"/>
  <c r="V15" i="3" s="1"/>
  <c r="Y83" i="4"/>
  <c r="W15" i="3" s="1"/>
  <c r="Z83" i="4"/>
  <c r="X15" i="3" s="1"/>
  <c r="AA83" i="4"/>
  <c r="Y15" i="3" s="1"/>
  <c r="L84" i="4"/>
  <c r="J16" i="3" s="1"/>
  <c r="M84" i="4"/>
  <c r="K16" i="3" s="1"/>
  <c r="N84" i="4"/>
  <c r="L16" i="3" s="1"/>
  <c r="O84" i="4"/>
  <c r="M16" i="3" s="1"/>
  <c r="P84" i="4"/>
  <c r="N16" i="3" s="1"/>
  <c r="Q84" i="4"/>
  <c r="O16" i="3" s="1"/>
  <c r="R84" i="4"/>
  <c r="P16" i="3" s="1"/>
  <c r="S84" i="4"/>
  <c r="Q16" i="3" s="1"/>
  <c r="T84" i="4"/>
  <c r="R16" i="3" s="1"/>
  <c r="U84" i="4"/>
  <c r="S16" i="3" s="1"/>
  <c r="V84" i="4"/>
  <c r="T16" i="3" s="1"/>
  <c r="W84" i="4"/>
  <c r="U16" i="3" s="1"/>
  <c r="X84" i="4"/>
  <c r="V16" i="3" s="1"/>
  <c r="Y84" i="4"/>
  <c r="W16" i="3" s="1"/>
  <c r="Z84" i="4"/>
  <c r="X16" i="3" s="1"/>
  <c r="AA84" i="4"/>
  <c r="Y16" i="3" s="1"/>
  <c r="J85" i="4"/>
  <c r="L85" i="4"/>
  <c r="M85" i="4"/>
  <c r="K17" i="3" s="1"/>
  <c r="N85" i="4"/>
  <c r="L17" i="3" s="1"/>
  <c r="O85" i="4"/>
  <c r="M17" i="3" s="1"/>
  <c r="P85" i="4"/>
  <c r="Q85" i="4"/>
  <c r="O17" i="3" s="1"/>
  <c r="R85" i="4"/>
  <c r="P17" i="3" s="1"/>
  <c r="S85" i="4"/>
  <c r="Q17" i="3" s="1"/>
  <c r="T85" i="4"/>
  <c r="U85" i="4"/>
  <c r="S17" i="3" s="1"/>
  <c r="V85" i="4"/>
  <c r="T17" i="3" s="1"/>
  <c r="W85" i="4"/>
  <c r="U17" i="3" s="1"/>
  <c r="X85" i="4"/>
  <c r="Y85" i="4"/>
  <c r="W17" i="3" s="1"/>
  <c r="Z85" i="4"/>
  <c r="X17" i="3" s="1"/>
  <c r="AA85" i="4"/>
  <c r="Y17" i="3" s="1"/>
  <c r="J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J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C85" i="4"/>
  <c r="B17" i="3" s="1"/>
  <c r="AE30" i="4"/>
  <c r="AJ30" i="4" s="1"/>
  <c r="AG30" i="4" s="1"/>
  <c r="J58" i="4"/>
  <c r="J81" i="4" s="1"/>
  <c r="J59" i="4"/>
  <c r="J82" i="4" s="1"/>
  <c r="J60" i="4"/>
  <c r="J83" i="4" s="1"/>
  <c r="J61" i="4"/>
  <c r="J84" i="4" s="1"/>
  <c r="J62" i="4"/>
  <c r="J63" i="4"/>
  <c r="J64" i="4"/>
  <c r="AT37" i="4"/>
  <c r="AU37" i="4"/>
  <c r="AT38" i="4"/>
  <c r="AU38" i="4"/>
  <c r="AT39" i="4"/>
  <c r="AU39" i="4"/>
  <c r="AT40" i="4"/>
  <c r="AU40" i="4"/>
  <c r="AT41" i="4"/>
  <c r="AU41" i="4"/>
  <c r="AT42" i="4"/>
  <c r="AU42" i="4"/>
  <c r="AT43" i="4"/>
  <c r="AU43" i="4"/>
  <c r="AS44" i="4"/>
  <c r="AU44" i="4"/>
  <c r="AS45" i="4"/>
  <c r="AT45" i="4"/>
  <c r="AU45" i="4"/>
  <c r="AG38" i="4"/>
  <c r="AE38" i="4"/>
  <c r="AJ38" i="4" s="1"/>
  <c r="AF38" i="4"/>
  <c r="AE39" i="4"/>
  <c r="AJ39" i="4" s="1"/>
  <c r="AF39" i="4"/>
  <c r="AG39" i="4"/>
  <c r="AL39" i="4" s="1"/>
  <c r="AE40" i="4"/>
  <c r="AJ40" i="4" s="1"/>
  <c r="AF40" i="4"/>
  <c r="AK40" i="4" s="1"/>
  <c r="AG40" i="4"/>
  <c r="AL40" i="4" s="1"/>
  <c r="AE41" i="4"/>
  <c r="AF41" i="4"/>
  <c r="AK41" i="4" s="1"/>
  <c r="AG41" i="4"/>
  <c r="AL41" i="4" s="1"/>
  <c r="AE42" i="4"/>
  <c r="AF42" i="4"/>
  <c r="AK42" i="4" s="1"/>
  <c r="AG42" i="4"/>
  <c r="AL42" i="4" s="1"/>
  <c r="AE43" i="4"/>
  <c r="AF43" i="4"/>
  <c r="AK43" i="4" s="1"/>
  <c r="AG43" i="4"/>
  <c r="AL43" i="4" s="1"/>
  <c r="AE44" i="4"/>
  <c r="AF44" i="4"/>
  <c r="AK44" i="4" s="1"/>
  <c r="AG44" i="4"/>
  <c r="AL44" i="4" s="1"/>
  <c r="AE45" i="4"/>
  <c r="AF45" i="4"/>
  <c r="AK45" i="4" s="1"/>
  <c r="AG45" i="4"/>
  <c r="AL45" i="4" s="1"/>
  <c r="AE33" i="4"/>
  <c r="R46" i="4" l="1"/>
  <c r="U40" i="4"/>
  <c r="AK39" i="4"/>
  <c r="U39" i="4" s="1"/>
  <c r="AJ45" i="4"/>
  <c r="U45" i="4" s="1"/>
  <c r="AJ44" i="4"/>
  <c r="U44" i="4" s="1"/>
  <c r="AJ43" i="4"/>
  <c r="U43" i="4" s="1"/>
  <c r="AJ42" i="4"/>
  <c r="U42" i="4" s="1"/>
  <c r="AJ41" i="4"/>
  <c r="U41" i="4" s="1"/>
  <c r="AS37" i="4" l="1"/>
  <c r="C81" i="4"/>
  <c r="B13" i="3" s="1"/>
  <c r="AS38" i="4"/>
  <c r="C82" i="4"/>
  <c r="B14" i="3" s="1"/>
  <c r="AS39" i="4"/>
  <c r="C83" i="4"/>
  <c r="B15" i="3" s="1"/>
  <c r="AS40" i="4"/>
  <c r="C84" i="4"/>
  <c r="B16" i="3" s="1"/>
  <c r="AS41" i="4"/>
  <c r="AS42" i="4"/>
  <c r="AS43" i="4"/>
  <c r="H3" i="3" l="1"/>
  <c r="B4" i="3"/>
  <c r="B3" i="3"/>
  <c r="B2" i="3"/>
  <c r="B1" i="3"/>
  <c r="C1" i="3" s="1"/>
  <c r="AH64" i="3"/>
  <c r="AT36" i="4"/>
  <c r="AU36" i="4"/>
  <c r="AA80" i="4"/>
  <c r="Y12" i="3" s="1"/>
  <c r="U80" i="4"/>
  <c r="S12" i="3" s="1"/>
  <c r="L80" i="4"/>
  <c r="J12" i="3" s="1"/>
  <c r="M80" i="4"/>
  <c r="K12" i="3" s="1"/>
  <c r="N80" i="4"/>
  <c r="L12" i="3" s="1"/>
  <c r="O80" i="4"/>
  <c r="M12" i="3" s="1"/>
  <c r="P80" i="4"/>
  <c r="N12" i="3" s="1"/>
  <c r="Q80" i="4"/>
  <c r="O12" i="3" s="1"/>
  <c r="R80" i="4"/>
  <c r="P12" i="3" s="1"/>
  <c r="S80" i="4"/>
  <c r="Q12" i="3" s="1"/>
  <c r="T80" i="4"/>
  <c r="R12" i="3" s="1"/>
  <c r="V80" i="4"/>
  <c r="T12" i="3" s="1"/>
  <c r="W80" i="4"/>
  <c r="U12" i="3" s="1"/>
  <c r="X80" i="4"/>
  <c r="V12" i="3" s="1"/>
  <c r="Y80" i="4"/>
  <c r="W12" i="3" s="1"/>
  <c r="Z80" i="4"/>
  <c r="X12" i="3" s="1"/>
  <c r="J57" i="4"/>
  <c r="J80" i="4" s="1"/>
  <c r="AL38" i="4"/>
  <c r="AK38" i="4"/>
  <c r="AE37" i="4"/>
  <c r="H1" i="3" l="1"/>
  <c r="O1" i="3"/>
  <c r="R1" i="3"/>
  <c r="Y1" i="3"/>
  <c r="AB1" i="3"/>
  <c r="U38" i="4"/>
  <c r="C80" i="4" l="1"/>
  <c r="B12" i="3" s="1"/>
  <c r="AS36" i="4"/>
  <c r="J12" i="4"/>
  <c r="AJ33" i="4"/>
  <c r="AF33" i="4"/>
  <c r="AK33" i="4" s="1"/>
  <c r="AG33" i="4"/>
  <c r="AL33" i="4" s="1"/>
  <c r="AE34" i="4"/>
  <c r="AF34" i="4"/>
  <c r="AK34" i="4" s="1"/>
  <c r="AG34" i="4"/>
  <c r="AL34" i="4" s="1"/>
  <c r="AE35" i="4"/>
  <c r="AJ35" i="4" s="1"/>
  <c r="AF35" i="4"/>
  <c r="AK35" i="4" s="1"/>
  <c r="AG35" i="4"/>
  <c r="AL35" i="4" s="1"/>
  <c r="AE36" i="4"/>
  <c r="AJ36" i="4" s="1"/>
  <c r="AF36" i="4"/>
  <c r="AK36" i="4" s="1"/>
  <c r="AG36" i="4"/>
  <c r="AL36" i="4" s="1"/>
  <c r="AF37" i="4"/>
  <c r="AK37" i="4" s="1"/>
  <c r="AG37" i="4"/>
  <c r="AL37" i="4" s="1"/>
  <c r="J52" i="4"/>
  <c r="J75" i="4" s="1"/>
  <c r="J53" i="4"/>
  <c r="AB53" i="4" s="1"/>
  <c r="J54" i="4"/>
  <c r="AB54" i="4" s="1"/>
  <c r="J55" i="4"/>
  <c r="AB55" i="4" s="1"/>
  <c r="AU30" i="4"/>
  <c r="J56" i="4"/>
  <c r="AB56" i="4" s="1"/>
  <c r="AT31" i="4"/>
  <c r="AU31" i="4"/>
  <c r="AT32" i="4"/>
  <c r="AU32" i="4"/>
  <c r="AT33" i="4"/>
  <c r="AU33" i="4"/>
  <c r="AT34" i="4"/>
  <c r="AU34" i="4"/>
  <c r="AT35" i="4"/>
  <c r="AU35" i="4"/>
  <c r="J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L75" i="4"/>
  <c r="J7" i="3" s="1"/>
  <c r="M75" i="4"/>
  <c r="K7" i="3" s="1"/>
  <c r="N75" i="4"/>
  <c r="L7" i="3" s="1"/>
  <c r="O75" i="4"/>
  <c r="M7" i="3" s="1"/>
  <c r="P75" i="4"/>
  <c r="N7" i="3" s="1"/>
  <c r="Q75" i="4"/>
  <c r="O7" i="3" s="1"/>
  <c r="R75" i="4"/>
  <c r="P7" i="3" s="1"/>
  <c r="S75" i="4"/>
  <c r="Q7" i="3" s="1"/>
  <c r="T75" i="4"/>
  <c r="R7" i="3" s="1"/>
  <c r="U75" i="4"/>
  <c r="S7" i="3" s="1"/>
  <c r="V75" i="4"/>
  <c r="T7" i="3" s="1"/>
  <c r="W75" i="4"/>
  <c r="U7" i="3" s="1"/>
  <c r="X75" i="4"/>
  <c r="V7" i="3" s="1"/>
  <c r="Y75" i="4"/>
  <c r="W7" i="3" s="1"/>
  <c r="Z75" i="4"/>
  <c r="X7" i="3" s="1"/>
  <c r="AA75" i="4"/>
  <c r="Y7" i="3" s="1"/>
  <c r="L76" i="4"/>
  <c r="J8" i="3" s="1"/>
  <c r="M76" i="4"/>
  <c r="K8" i="3" s="1"/>
  <c r="N76" i="4"/>
  <c r="L8" i="3" s="1"/>
  <c r="O76" i="4"/>
  <c r="M8" i="3" s="1"/>
  <c r="P76" i="4"/>
  <c r="N8" i="3" s="1"/>
  <c r="Q76" i="4"/>
  <c r="O8" i="3" s="1"/>
  <c r="R76" i="4"/>
  <c r="P8" i="3" s="1"/>
  <c r="S76" i="4"/>
  <c r="Q8" i="3" s="1"/>
  <c r="T76" i="4"/>
  <c r="R8" i="3" s="1"/>
  <c r="U76" i="4"/>
  <c r="S8" i="3" s="1"/>
  <c r="V76" i="4"/>
  <c r="T8" i="3" s="1"/>
  <c r="W76" i="4"/>
  <c r="U8" i="3" s="1"/>
  <c r="X76" i="4"/>
  <c r="V8" i="3" s="1"/>
  <c r="Y76" i="4"/>
  <c r="W8" i="3" s="1"/>
  <c r="Z76" i="4"/>
  <c r="X8" i="3" s="1"/>
  <c r="AA76" i="4"/>
  <c r="Y8" i="3" s="1"/>
  <c r="L77" i="4"/>
  <c r="J9" i="3" s="1"/>
  <c r="M77" i="4"/>
  <c r="K9" i="3" s="1"/>
  <c r="N77" i="4"/>
  <c r="L9" i="3" s="1"/>
  <c r="O77" i="4"/>
  <c r="M9" i="3" s="1"/>
  <c r="P77" i="4"/>
  <c r="N9" i="3" s="1"/>
  <c r="Q77" i="4"/>
  <c r="O9" i="3" s="1"/>
  <c r="R77" i="4"/>
  <c r="P9" i="3" s="1"/>
  <c r="S77" i="4"/>
  <c r="Q9" i="3" s="1"/>
  <c r="T77" i="4"/>
  <c r="R9" i="3" s="1"/>
  <c r="U77" i="4"/>
  <c r="S9" i="3" s="1"/>
  <c r="V77" i="4"/>
  <c r="T9" i="3" s="1"/>
  <c r="W77" i="4"/>
  <c r="U9" i="3" s="1"/>
  <c r="X77" i="4"/>
  <c r="V9" i="3" s="1"/>
  <c r="Y77" i="4"/>
  <c r="W9" i="3" s="1"/>
  <c r="Z77" i="4"/>
  <c r="X9" i="3" s="1"/>
  <c r="AA77" i="4"/>
  <c r="Y9" i="3" s="1"/>
  <c r="L78" i="4"/>
  <c r="J10" i="3" s="1"/>
  <c r="M78" i="4"/>
  <c r="K10" i="3" s="1"/>
  <c r="N78" i="4"/>
  <c r="L10" i="3" s="1"/>
  <c r="O78" i="4"/>
  <c r="M10" i="3" s="1"/>
  <c r="P78" i="4"/>
  <c r="N10" i="3" s="1"/>
  <c r="Q78" i="4"/>
  <c r="O10" i="3" s="1"/>
  <c r="R78" i="4"/>
  <c r="P10" i="3" s="1"/>
  <c r="S78" i="4"/>
  <c r="Q10" i="3" s="1"/>
  <c r="T78" i="4"/>
  <c r="R10" i="3" s="1"/>
  <c r="U78" i="4"/>
  <c r="S10" i="3" s="1"/>
  <c r="V78" i="4"/>
  <c r="T10" i="3" s="1"/>
  <c r="W78" i="4"/>
  <c r="U10" i="3" s="1"/>
  <c r="X78" i="4"/>
  <c r="V10" i="3" s="1"/>
  <c r="Y78" i="4"/>
  <c r="W10" i="3" s="1"/>
  <c r="Z78" i="4"/>
  <c r="X10" i="3" s="1"/>
  <c r="AA78" i="4"/>
  <c r="Y10" i="3" s="1"/>
  <c r="L79" i="4"/>
  <c r="J11" i="3" s="1"/>
  <c r="M79" i="4"/>
  <c r="K11" i="3" s="1"/>
  <c r="N79" i="4"/>
  <c r="L11" i="3" s="1"/>
  <c r="O79" i="4"/>
  <c r="M11" i="3" s="1"/>
  <c r="P79" i="4"/>
  <c r="N11" i="3" s="1"/>
  <c r="Q79" i="4"/>
  <c r="O11" i="3" s="1"/>
  <c r="R79" i="4"/>
  <c r="P11" i="3" s="1"/>
  <c r="S79" i="4"/>
  <c r="Q11" i="3" s="1"/>
  <c r="T79" i="4"/>
  <c r="R11" i="3" s="1"/>
  <c r="U79" i="4"/>
  <c r="S11" i="3" s="1"/>
  <c r="V79" i="4"/>
  <c r="T11" i="3" s="1"/>
  <c r="W79" i="4"/>
  <c r="U11" i="3" s="1"/>
  <c r="X79" i="4"/>
  <c r="V11" i="3" s="1"/>
  <c r="Y79" i="4"/>
  <c r="W11" i="3" s="1"/>
  <c r="Z79" i="4"/>
  <c r="X11" i="3" s="1"/>
  <c r="AA79" i="4"/>
  <c r="Y11" i="3" s="1"/>
  <c r="G33" i="3"/>
  <c r="F33" i="3"/>
  <c r="E33" i="3"/>
  <c r="G17" i="3"/>
  <c r="F17" i="3"/>
  <c r="E17" i="3"/>
  <c r="G16" i="3"/>
  <c r="F16" i="3"/>
  <c r="E16" i="3"/>
  <c r="G15" i="3"/>
  <c r="F15" i="3"/>
  <c r="E15" i="3"/>
  <c r="G14" i="3"/>
  <c r="F14" i="3"/>
  <c r="E14" i="3"/>
  <c r="G13" i="3"/>
  <c r="F13" i="3"/>
  <c r="E13" i="3"/>
  <c r="G12" i="3"/>
  <c r="F12" i="3"/>
  <c r="E12" i="3"/>
  <c r="G11" i="3"/>
  <c r="F11" i="3"/>
  <c r="E11" i="3"/>
  <c r="G10" i="3"/>
  <c r="F10" i="3"/>
  <c r="E10" i="3"/>
  <c r="G9" i="3"/>
  <c r="F9" i="3"/>
  <c r="E9" i="3"/>
  <c r="G8" i="3"/>
  <c r="F8" i="3"/>
  <c r="E8" i="3"/>
  <c r="G7" i="3"/>
  <c r="F7" i="3"/>
  <c r="E7" i="3"/>
  <c r="G6" i="3"/>
  <c r="F6" i="3"/>
  <c r="E6" i="3"/>
  <c r="J79" i="4" l="1"/>
  <c r="AB52" i="4"/>
  <c r="U15" i="4"/>
  <c r="AA15" i="4" s="1"/>
  <c r="J78" i="4"/>
  <c r="J77" i="4"/>
  <c r="J76" i="4"/>
  <c r="AJ37" i="4"/>
  <c r="U37" i="4" s="1"/>
  <c r="AS35" i="4" s="1"/>
  <c r="U36" i="4"/>
  <c r="C55" i="4" s="1"/>
  <c r="C78" i="4" s="1"/>
  <c r="B10" i="3" s="1"/>
  <c r="U35" i="4"/>
  <c r="AJ34" i="4"/>
  <c r="U34" i="4" s="1"/>
  <c r="U33" i="4"/>
  <c r="N31" i="4" s="1"/>
  <c r="T46" i="4" l="1"/>
  <c r="L50" i="4"/>
  <c r="L65" i="4" s="1"/>
  <c r="H31" i="4"/>
  <c r="AA50" i="4"/>
  <c r="AA65" i="4" s="1"/>
  <c r="U50" i="4"/>
  <c r="U65" i="4" s="1"/>
  <c r="T50" i="4"/>
  <c r="T65" i="4" s="1"/>
  <c r="S50" i="4"/>
  <c r="S65" i="4" s="1"/>
  <c r="P50" i="4"/>
  <c r="P65" i="4" s="1"/>
  <c r="R50" i="4"/>
  <c r="R65" i="4" s="1"/>
  <c r="Q50" i="4"/>
  <c r="Q65" i="4" s="1"/>
  <c r="O50" i="4"/>
  <c r="O65" i="4" s="1"/>
  <c r="N50" i="4"/>
  <c r="N65" i="4" s="1"/>
  <c r="M50" i="4"/>
  <c r="M65" i="4" s="1"/>
  <c r="C56" i="4"/>
  <c r="C79" i="4" s="1"/>
  <c r="B11" i="3" s="1"/>
  <c r="AS34" i="4"/>
  <c r="X50" i="4"/>
  <c r="X65" i="4" s="1"/>
  <c r="Y50" i="4"/>
  <c r="Y65" i="4" s="1"/>
  <c r="Z50" i="4"/>
  <c r="Z65" i="4" s="1"/>
  <c r="V50" i="4"/>
  <c r="V65" i="4" s="1"/>
  <c r="W50" i="4"/>
  <c r="W65" i="4" s="1"/>
  <c r="AS30" i="4"/>
  <c r="AT30" i="4"/>
  <c r="C51" i="4"/>
  <c r="C74" i="4" s="1"/>
  <c r="B6" i="3" s="1"/>
  <c r="C53" i="4"/>
  <c r="AS32" i="4"/>
  <c r="AC55" i="4"/>
  <c r="C52" i="4"/>
  <c r="AS31" i="4"/>
  <c r="O31" i="4"/>
  <c r="C54" i="4"/>
  <c r="AS33" i="4"/>
  <c r="C65" i="4" l="1"/>
  <c r="AC56" i="4"/>
  <c r="AU12" i="4" a="1"/>
  <c r="AU12" i="4" s="1"/>
  <c r="AR10" i="4" a="1"/>
  <c r="AR10" i="4" s="1"/>
  <c r="AU8" i="4" a="1"/>
  <c r="AU8" i="4" s="1"/>
  <c r="AT5" i="4" a="1"/>
  <c r="AT5" i="4" s="1"/>
  <c r="AT3" i="4" a="1"/>
  <c r="AT3" i="4" s="1"/>
  <c r="AU7" i="4" a="1"/>
  <c r="AU7" i="4" s="1"/>
  <c r="AU5" i="4" a="1"/>
  <c r="AU5" i="4" s="1"/>
  <c r="AT12" i="4" a="1"/>
  <c r="AT12" i="4" s="1"/>
  <c r="AS11" i="4" a="1"/>
  <c r="AS11" i="4" s="1"/>
  <c r="AT8" i="4" a="1"/>
  <c r="AT8" i="4" s="1"/>
  <c r="AS7" i="4" a="1"/>
  <c r="AS7" i="4" s="1"/>
  <c r="AS5" i="4" a="1"/>
  <c r="AS5" i="4" s="1"/>
  <c r="AS3" i="4" a="1"/>
  <c r="AS3" i="4" s="1"/>
  <c r="AR9" i="4" a="1"/>
  <c r="AR9" i="4" s="1"/>
  <c r="AR4" i="4" a="1"/>
  <c r="AR4" i="4" s="1"/>
  <c r="AU3" i="4" a="1"/>
  <c r="AU3" i="4" s="1"/>
  <c r="AU13" i="4" a="1"/>
  <c r="AU13" i="4" s="1"/>
  <c r="AR11" i="4" a="1"/>
  <c r="AR11" i="4" s="1"/>
  <c r="AU9" i="4" a="1"/>
  <c r="AU9" i="4" s="1"/>
  <c r="AR7" i="4" a="1"/>
  <c r="AR7" i="4" s="1"/>
  <c r="AR5" i="4" a="1"/>
  <c r="AR5" i="4" s="1"/>
  <c r="AR3" i="4" a="1"/>
  <c r="AR3" i="4" s="1"/>
  <c r="AR6" i="4" a="1"/>
  <c r="AR6" i="4" s="1"/>
  <c r="AT13" i="4" a="1"/>
  <c r="AT13" i="4" s="1"/>
  <c r="AS12" i="4" a="1"/>
  <c r="AS12" i="4" s="1"/>
  <c r="AT9" i="4" a="1"/>
  <c r="AT9" i="4" s="1"/>
  <c r="AS8" i="4" a="1"/>
  <c r="AS8" i="4" s="1"/>
  <c r="AU6" i="4" a="1"/>
  <c r="AU6" i="4" s="1"/>
  <c r="AU4" i="4" a="1"/>
  <c r="AU4" i="4" s="1"/>
  <c r="AU2" i="4" a="1"/>
  <c r="AU2" i="4" s="1"/>
  <c r="AT7" i="4" a="1"/>
  <c r="AT7" i="4" s="1"/>
  <c r="AR12" i="4" a="1"/>
  <c r="AR12" i="4" s="1"/>
  <c r="AU10" i="4" a="1"/>
  <c r="AU10" i="4" s="1"/>
  <c r="AR8" i="4" a="1"/>
  <c r="AR8" i="4" s="1"/>
  <c r="AT6" i="4" a="1"/>
  <c r="AT6" i="4" s="1"/>
  <c r="AT4" i="4" a="1"/>
  <c r="AT4" i="4" s="1"/>
  <c r="AT2" i="4" a="1"/>
  <c r="AT2" i="4" s="1"/>
  <c r="AU11" i="4" a="1"/>
  <c r="AU11" i="4" s="1"/>
  <c r="AS10" i="4" a="1"/>
  <c r="AS10" i="4" s="1"/>
  <c r="AS13" i="4" a="1"/>
  <c r="AS13" i="4" s="1"/>
  <c r="AT10" i="4" a="1"/>
  <c r="AT10" i="4" s="1"/>
  <c r="AS9" i="4" a="1"/>
  <c r="AS9" i="4" s="1"/>
  <c r="AS6" i="4" a="1"/>
  <c r="AS6" i="4" s="1"/>
  <c r="AS4" i="4" a="1"/>
  <c r="AS4" i="4" s="1"/>
  <c r="AS2" i="4" a="1"/>
  <c r="AS2" i="4" s="1"/>
  <c r="AR13" i="4" a="1"/>
  <c r="AR13" i="4" s="1"/>
  <c r="AR2" i="4" a="1"/>
  <c r="AR2" i="4" s="1"/>
  <c r="AT11" i="4" a="1"/>
  <c r="AT11" i="4" s="1"/>
  <c r="C77" i="4"/>
  <c r="B9" i="3" s="1"/>
  <c r="AC54" i="4"/>
  <c r="C76" i="4"/>
  <c r="B8" i="3" s="1"/>
  <c r="AC53" i="4"/>
  <c r="AT16" i="4" a="1"/>
  <c r="AT16" i="4" s="1"/>
  <c r="AS15" i="4" a="1"/>
  <c r="AS15" i="4" s="1"/>
  <c r="AT18" i="4" a="1"/>
  <c r="AT18" i="4" s="1"/>
  <c r="AS19" i="4" a="1"/>
  <c r="AS19" i="4" s="1"/>
  <c r="AS20" i="4" a="1"/>
  <c r="AS20" i="4" s="1"/>
  <c r="AS17" i="4" a="1"/>
  <c r="AS17" i="4" s="1"/>
  <c r="AT19" i="4" a="1"/>
  <c r="AT19" i="4" s="1"/>
  <c r="AS16" i="4" a="1"/>
  <c r="AS16" i="4" s="1"/>
  <c r="AT20" i="4" a="1"/>
  <c r="AT20" i="4" s="1"/>
  <c r="AS18" i="4" a="1"/>
  <c r="AS18" i="4" s="1"/>
  <c r="AT15" i="4" a="1"/>
  <c r="AT15" i="4" s="1"/>
  <c r="AT17" i="4" a="1"/>
  <c r="AT17" i="4" s="1"/>
  <c r="AR19" i="4" a="1"/>
  <c r="AR19" i="4" s="1"/>
  <c r="AR20" i="4" a="1"/>
  <c r="AR20" i="4" s="1"/>
  <c r="C75" i="4"/>
  <c r="B7" i="3" s="1"/>
  <c r="AC52" i="4"/>
  <c r="I17" i="3"/>
  <c r="H16" i="3"/>
  <c r="C15" i="3"/>
  <c r="D15" i="3" s="1"/>
  <c r="AI11" i="3"/>
  <c r="AH10" i="3"/>
  <c r="I9" i="3"/>
  <c r="AI8" i="3"/>
  <c r="C8" i="3"/>
  <c r="D8" i="3" s="1"/>
  <c r="AH7" i="3"/>
  <c r="H17" i="3"/>
  <c r="C16" i="3"/>
  <c r="D16" i="3" s="1"/>
  <c r="AI12" i="3"/>
  <c r="AH11" i="3"/>
  <c r="I10" i="3"/>
  <c r="H9" i="3"/>
  <c r="C17" i="3"/>
  <c r="D17" i="3" s="1"/>
  <c r="AI13" i="3"/>
  <c r="AH12" i="3"/>
  <c r="I11" i="3"/>
  <c r="H10" i="3"/>
  <c r="C9" i="3"/>
  <c r="D9" i="3" s="1"/>
  <c r="AH8" i="3"/>
  <c r="I7" i="3"/>
  <c r="AI14" i="3"/>
  <c r="AH13" i="3"/>
  <c r="I12" i="3"/>
  <c r="H11" i="3"/>
  <c r="C10" i="3"/>
  <c r="D10" i="3" s="1"/>
  <c r="AI15" i="3"/>
  <c r="AH14" i="3"/>
  <c r="I13" i="3"/>
  <c r="H12" i="3"/>
  <c r="C11" i="3"/>
  <c r="D11" i="3" s="1"/>
  <c r="I8" i="3"/>
  <c r="H7" i="3"/>
  <c r="C6" i="3"/>
  <c r="D6" i="3" s="1"/>
  <c r="AI16" i="3"/>
  <c r="AH15" i="3"/>
  <c r="I14" i="3"/>
  <c r="H13" i="3"/>
  <c r="C12" i="3"/>
  <c r="D12" i="3" s="1"/>
  <c r="AI17" i="3"/>
  <c r="AH16" i="3"/>
  <c r="I15" i="3"/>
  <c r="H14" i="3"/>
  <c r="C13" i="3"/>
  <c r="D13" i="3" s="1"/>
  <c r="AI9" i="3"/>
  <c r="H8" i="3"/>
  <c r="AI7" i="3"/>
  <c r="C7" i="3"/>
  <c r="D7" i="3" s="1"/>
  <c r="I16" i="3"/>
  <c r="C14" i="3"/>
  <c r="D14" i="3" s="1"/>
  <c r="AH9" i="3"/>
  <c r="AH17" i="3"/>
  <c r="H15" i="3"/>
  <c r="AI10" i="3"/>
  <c r="B5" i="3" l="1"/>
</calcChain>
</file>

<file path=xl/sharedStrings.xml><?xml version="1.0" encoding="utf-8"?>
<sst xmlns="http://schemas.openxmlformats.org/spreadsheetml/2006/main" count="216" uniqueCount="154">
  <si>
    <t>パーフェクトブロック　マニホールド</t>
    <phoneticPr fontId="2"/>
  </si>
  <si>
    <t>貴 社 名</t>
    <rPh sb="0" eb="1">
      <t>キ</t>
    </rPh>
    <rPh sb="2" eb="3">
      <t>シャ</t>
    </rPh>
    <rPh sb="4" eb="5">
      <t>メイ</t>
    </rPh>
    <phoneticPr fontId="2"/>
  </si>
  <si>
    <t>貴部署名</t>
    <rPh sb="0" eb="1">
      <t>キ</t>
    </rPh>
    <rPh sb="1" eb="2">
      <t>ブ</t>
    </rPh>
    <rPh sb="2" eb="4">
      <t>ショメイ</t>
    </rPh>
    <phoneticPr fontId="2"/>
  </si>
  <si>
    <t>ご担当者名</t>
    <rPh sb="1" eb="4">
      <t>タントウシャ</t>
    </rPh>
    <rPh sb="4" eb="5">
      <t>メイ</t>
    </rPh>
    <phoneticPr fontId="2"/>
  </si>
  <si>
    <t>ＴＥＬ</t>
    <phoneticPr fontId="2"/>
  </si>
  <si>
    <t>ＦＡＸ</t>
    <phoneticPr fontId="2"/>
  </si>
  <si>
    <t>リピート
有無</t>
    <rPh sb="5" eb="7">
      <t>ウム</t>
    </rPh>
    <phoneticPr fontId="2"/>
  </si>
  <si>
    <t>有の場合→</t>
    <rPh sb="0" eb="1">
      <t>アリ</t>
    </rPh>
    <rPh sb="2" eb="4">
      <t>バアイ</t>
    </rPh>
    <phoneticPr fontId="2"/>
  </si>
  <si>
    <t>簡易特注採番の
ご希望の有無</t>
    <rPh sb="4" eb="5">
      <t>サイ</t>
    </rPh>
    <rPh sb="5" eb="6">
      <t>バン</t>
    </rPh>
    <rPh sb="9" eb="11">
      <t>キボウ</t>
    </rPh>
    <rPh sb="12" eb="14">
      <t>ウム</t>
    </rPh>
    <phoneticPr fontId="2"/>
  </si>
  <si>
    <t>ユーザ様メモ欄</t>
    <rPh sb="3" eb="4">
      <t>サマ</t>
    </rPh>
    <rPh sb="6" eb="7">
      <t>ラン</t>
    </rPh>
    <phoneticPr fontId="2"/>
  </si>
  <si>
    <t>※簡易特注：バルブマニホールドの組合せを１行型式で手配できる様に固有の型式を採番するものです。
　　　　　　　　仕様書を一度いただいた後にＳＭＣにて採番後、型式をご連絡いたします。</t>
    <rPh sb="1" eb="3">
      <t>カンイ</t>
    </rPh>
    <rPh sb="3" eb="5">
      <t>トクチュウ</t>
    </rPh>
    <rPh sb="16" eb="18">
      <t>クミアワ</t>
    </rPh>
    <rPh sb="21" eb="22">
      <t>ギョウ</t>
    </rPh>
    <rPh sb="22" eb="24">
      <t>カタシキ</t>
    </rPh>
    <rPh sb="25" eb="27">
      <t>テハイ</t>
    </rPh>
    <rPh sb="30" eb="31">
      <t>ヨウ</t>
    </rPh>
    <rPh sb="32" eb="34">
      <t>コユウ</t>
    </rPh>
    <rPh sb="35" eb="37">
      <t>カタシキ</t>
    </rPh>
    <rPh sb="38" eb="39">
      <t>サイ</t>
    </rPh>
    <rPh sb="39" eb="40">
      <t>バン</t>
    </rPh>
    <rPh sb="56" eb="59">
      <t>シヨウショ</t>
    </rPh>
    <rPh sb="60" eb="62">
      <t>イチド</t>
    </rPh>
    <rPh sb="67" eb="68">
      <t>アト</t>
    </rPh>
    <rPh sb="74" eb="75">
      <t>サイ</t>
    </rPh>
    <rPh sb="75" eb="76">
      <t>バン</t>
    </rPh>
    <rPh sb="76" eb="77">
      <t>ゴ</t>
    </rPh>
    <rPh sb="78" eb="80">
      <t>カタシキ</t>
    </rPh>
    <rPh sb="82" eb="84">
      <t>レンラク</t>
    </rPh>
    <phoneticPr fontId="2"/>
  </si>
  <si>
    <t>装置名</t>
    <rPh sb="0" eb="2">
      <t>ソウチ</t>
    </rPh>
    <rPh sb="2" eb="3">
      <t>メイ</t>
    </rPh>
    <phoneticPr fontId="2"/>
  </si>
  <si>
    <t>図番</t>
    <rPh sb="0" eb="1">
      <t>ズ</t>
    </rPh>
    <rPh sb="1" eb="2">
      <t>バン</t>
    </rPh>
    <phoneticPr fontId="2"/>
  </si>
  <si>
    <t>工番・作番</t>
    <rPh sb="0" eb="1">
      <t>コウ</t>
    </rPh>
    <rPh sb="1" eb="2">
      <t>バン</t>
    </rPh>
    <rPh sb="3" eb="4">
      <t>サク</t>
    </rPh>
    <rPh sb="4" eb="5">
      <t>バン</t>
    </rPh>
    <phoneticPr fontId="2"/>
  </si>
  <si>
    <t>特記事項</t>
    <rPh sb="0" eb="2">
      <t>トッキ</t>
    </rPh>
    <rPh sb="2" eb="4">
      <t>ジコウ</t>
    </rPh>
    <phoneticPr fontId="2"/>
  </si>
  <si>
    <t>型　　　式</t>
    <rPh sb="0" eb="1">
      <t>カタ</t>
    </rPh>
    <rPh sb="4" eb="5">
      <t>シキ</t>
    </rPh>
    <phoneticPr fontId="2"/>
  </si>
  <si>
    <t>D</t>
    <phoneticPr fontId="2"/>
  </si>
  <si>
    <t>F</t>
    <phoneticPr fontId="2"/>
  </si>
  <si>
    <t>ポートプラグ_VVQ1000-58A</t>
    <phoneticPr fontId="2"/>
  </si>
  <si>
    <t>ユーザ様メモ　・・・</t>
  </si>
  <si>
    <t>SMC
使用
欄</t>
    <rPh sb="4" eb="6">
      <t>シヨウ</t>
    </rPh>
    <rPh sb="7" eb="8">
      <t>ラン</t>
    </rPh>
    <phoneticPr fontId="2"/>
  </si>
  <si>
    <t>客先CD</t>
    <rPh sb="0" eb="2">
      <t>キャクサキ</t>
    </rPh>
    <phoneticPr fontId="2"/>
  </si>
  <si>
    <t>ユーザCD</t>
    <phoneticPr fontId="2"/>
  </si>
  <si>
    <t>手配No.</t>
    <rPh sb="0" eb="2">
      <t>テハイ</t>
    </rPh>
    <phoneticPr fontId="2"/>
  </si>
  <si>
    <t>部署CD</t>
    <rPh sb="0" eb="2">
      <t>ブショ</t>
    </rPh>
    <phoneticPr fontId="2"/>
  </si>
  <si>
    <t>　殿</t>
    <rPh sb="1" eb="2">
      <t>ドノ</t>
    </rPh>
    <phoneticPr fontId="2"/>
  </si>
  <si>
    <t>　様</t>
    <rPh sb="1" eb="2">
      <t>サマ</t>
    </rPh>
    <phoneticPr fontId="2"/>
  </si>
  <si>
    <t>－</t>
    <phoneticPr fontId="2"/>
  </si>
  <si>
    <t>※要簡易採番</t>
    <rPh sb="1" eb="2">
      <t>ヨウ</t>
    </rPh>
    <rPh sb="2" eb="4">
      <t>カンイ</t>
    </rPh>
    <rPh sb="4" eb="5">
      <t>サイ</t>
    </rPh>
    <rPh sb="5" eb="6">
      <t>バン</t>
    </rPh>
    <phoneticPr fontId="2"/>
  </si>
  <si>
    <t>販売店
メモ欄</t>
    <rPh sb="0" eb="3">
      <t>ハンバイテン</t>
    </rPh>
    <rPh sb="6" eb="7">
      <t>ラン</t>
    </rPh>
    <phoneticPr fontId="2"/>
  </si>
  <si>
    <t>注：（ポートプラグ_○○）の手配は不要です</t>
    <rPh sb="0" eb="1">
      <t>チュウ</t>
    </rPh>
    <rPh sb="14" eb="16">
      <t>テハイ</t>
    </rPh>
    <rPh sb="17" eb="19">
      <t>フヨウ</t>
    </rPh>
    <phoneticPr fontId="2"/>
  </si>
  <si>
    <t>/Set</t>
    <phoneticPr fontId="2"/>
  </si>
  <si>
    <t>数量</t>
    <rPh sb="0" eb="2">
      <t>スウリョウ</t>
    </rPh>
    <phoneticPr fontId="2"/>
  </si>
  <si>
    <t>D側</t>
    <phoneticPr fontId="2"/>
  </si>
  <si>
    <t>U側</t>
    <phoneticPr fontId="2"/>
  </si>
  <si>
    <t>搭載品</t>
    <rPh sb="0" eb="2">
      <t>トウサイ</t>
    </rPh>
    <rPh sb="2" eb="3">
      <t>ヒン</t>
    </rPh>
    <phoneticPr fontId="2"/>
  </si>
  <si>
    <t>上向</t>
  </si>
  <si>
    <t>下向</t>
  </si>
  <si>
    <t>連　数</t>
    <rPh sb="0" eb="1">
      <t>レン</t>
    </rPh>
    <rPh sb="2" eb="3">
      <t>スウ</t>
    </rPh>
    <phoneticPr fontId="2"/>
  </si>
  <si>
    <t>前ページ有り</t>
  </si>
  <si>
    <t>続きあり</t>
  </si>
  <si>
    <t>数　量</t>
    <rPh sb="0" eb="1">
      <t>スウ</t>
    </rPh>
    <rPh sb="2" eb="3">
      <t>リョウ</t>
    </rPh>
    <phoneticPr fontId="2"/>
  </si>
  <si>
    <t>No.</t>
    <phoneticPr fontId="2"/>
  </si>
  <si>
    <t>-</t>
    <phoneticPr fontId="2"/>
  </si>
  <si>
    <t>パーフェクトブロック（マニホールド用）</t>
    <rPh sb="17" eb="18">
      <t>ヨウ</t>
    </rPh>
    <phoneticPr fontId="2"/>
  </si>
  <si>
    <t>※印刷をすると以下の仕様書が印刷されます。</t>
    <rPh sb="1" eb="3">
      <t>インサツ</t>
    </rPh>
    <rPh sb="7" eb="9">
      <t>イカ</t>
    </rPh>
    <rPh sb="10" eb="13">
      <t>シヨウショ</t>
    </rPh>
    <rPh sb="14" eb="16">
      <t>インサツ</t>
    </rPh>
    <phoneticPr fontId="2"/>
  </si>
  <si>
    <t>　“*” は、組付けを意味します</t>
    <phoneticPr fontId="2"/>
  </si>
  <si>
    <t>パーフェクトブロックマニホールド</t>
    <phoneticPr fontId="2"/>
  </si>
  <si>
    <t>O</t>
    <phoneticPr fontId="2"/>
  </si>
  <si>
    <t>※　搭載位置に“O”を入力してください</t>
    <rPh sb="2" eb="4">
      <t>トウサイ</t>
    </rPh>
    <rPh sb="4" eb="6">
      <t>イチ</t>
    </rPh>
    <rPh sb="11" eb="13">
      <t>ニュウリョク</t>
    </rPh>
    <phoneticPr fontId="2"/>
  </si>
  <si>
    <t>型式</t>
    <rPh sb="0" eb="2">
      <t>カタシキ</t>
    </rPh>
    <phoneticPr fontId="2"/>
  </si>
  <si>
    <t>名称</t>
    <rPh sb="0" eb="2">
      <t>メイショウ</t>
    </rPh>
    <phoneticPr fontId="2"/>
  </si>
  <si>
    <t>　“指定しない”場合、手配時のアイテム順で1連目から搭載いたします。</t>
    <rPh sb="2" eb="4">
      <t>シテイ</t>
    </rPh>
    <rPh sb="8" eb="10">
      <t>バアイ</t>
    </rPh>
    <rPh sb="11" eb="13">
      <t>テハイ</t>
    </rPh>
    <rPh sb="13" eb="14">
      <t>ジ</t>
    </rPh>
    <rPh sb="19" eb="20">
      <t>ジュン</t>
    </rPh>
    <rPh sb="22" eb="23">
      <t>レン</t>
    </rPh>
    <rPh sb="23" eb="24">
      <t>メ</t>
    </rPh>
    <rPh sb="26" eb="28">
      <t>トウサイ</t>
    </rPh>
    <phoneticPr fontId="2"/>
  </si>
  <si>
    <t>　※連数外の選択が有ります</t>
    <rPh sb="2" eb="3">
      <t>レン</t>
    </rPh>
    <rPh sb="3" eb="4">
      <t>スウ</t>
    </rPh>
    <rPh sb="4" eb="5">
      <t>ガイ</t>
    </rPh>
    <rPh sb="6" eb="8">
      <t>センタク</t>
    </rPh>
    <rPh sb="9" eb="10">
      <t>ア</t>
    </rPh>
    <phoneticPr fontId="2"/>
  </si>
  <si>
    <t>　※選択できません</t>
    <rPh sb="2" eb="4">
      <t>センタク</t>
    </rPh>
    <phoneticPr fontId="2"/>
  </si>
  <si>
    <t>※　XX：搭載箇所未記入</t>
    <rPh sb="5" eb="7">
      <t>トウサイ</t>
    </rPh>
    <rPh sb="7" eb="9">
      <t>カショ</t>
    </rPh>
    <rPh sb="9" eb="10">
      <t>ミ</t>
    </rPh>
    <rPh sb="10" eb="12">
      <t>キニュウ</t>
    </rPh>
    <phoneticPr fontId="2"/>
  </si>
  <si>
    <t>※　X：1連あたり複数選択不可</t>
    <rPh sb="5" eb="6">
      <t>レン</t>
    </rPh>
    <rPh sb="9" eb="11">
      <t>フクスウ</t>
    </rPh>
    <rPh sb="11" eb="13">
      <t>センタク</t>
    </rPh>
    <rPh sb="13" eb="15">
      <t>フカ</t>
    </rPh>
    <phoneticPr fontId="2"/>
  </si>
  <si>
    <t>　※手配数量と搭載数が一致していません</t>
    <rPh sb="2" eb="4">
      <t>テハイ</t>
    </rPh>
    <rPh sb="4" eb="6">
      <t>スウリョウ</t>
    </rPh>
    <rPh sb="7" eb="9">
      <t>トウサイ</t>
    </rPh>
    <rPh sb="9" eb="10">
      <t>スウ</t>
    </rPh>
    <rPh sb="11" eb="13">
      <t>イッチ</t>
    </rPh>
    <phoneticPr fontId="2"/>
  </si>
  <si>
    <t>指定する</t>
    <rPh sb="0" eb="2">
      <t>シテイ</t>
    </rPh>
    <phoneticPr fontId="2"/>
  </si>
  <si>
    <t>※　パーフェクトブロックの搭載位置を指定しますか？</t>
    <rPh sb="13" eb="15">
      <t>トウサイ</t>
    </rPh>
    <rPh sb="15" eb="17">
      <t>イチ</t>
    </rPh>
    <rPh sb="18" eb="20">
      <t>シテイ</t>
    </rPh>
    <phoneticPr fontId="2"/>
  </si>
  <si>
    <t>位置指定有･別表</t>
    <rPh sb="0" eb="2">
      <t>イチ</t>
    </rPh>
    <rPh sb="2" eb="4">
      <t>シテイ</t>
    </rPh>
    <rPh sb="6" eb="7">
      <t>ベツ</t>
    </rPh>
    <rPh sb="7" eb="8">
      <t>ヒョウ</t>
    </rPh>
    <phoneticPr fontId="2"/>
  </si>
  <si>
    <t>指定しない</t>
    <rPh sb="0" eb="2">
      <t>シテイ</t>
    </rPh>
    <phoneticPr fontId="2"/>
  </si>
  <si>
    <t>　※連数とブロック数量が一致していません</t>
    <rPh sb="2" eb="3">
      <t>レン</t>
    </rPh>
    <rPh sb="3" eb="4">
      <t>スウ</t>
    </rPh>
    <rPh sb="9" eb="11">
      <t>スウリョウ</t>
    </rPh>
    <rPh sb="12" eb="14">
      <t>イッチ</t>
    </rPh>
    <phoneticPr fontId="2"/>
  </si>
  <si>
    <t>Ø6用ワンタッチ管継手</t>
    <rPh sb="2" eb="3">
      <t>ヨウ</t>
    </rPh>
    <rPh sb="8" eb="9">
      <t>クダ</t>
    </rPh>
    <rPh sb="9" eb="10">
      <t>ツギ</t>
    </rPh>
    <rPh sb="10" eb="11">
      <t>テ</t>
    </rPh>
    <phoneticPr fontId="2"/>
  </si>
  <si>
    <t>Ø8用ワンタッチ管継手</t>
    <rPh sb="2" eb="3">
      <t>ヨウ</t>
    </rPh>
    <rPh sb="8" eb="9">
      <t>クダ</t>
    </rPh>
    <rPh sb="9" eb="10">
      <t>ツギ</t>
    </rPh>
    <rPh sb="10" eb="11">
      <t>テ</t>
    </rPh>
    <phoneticPr fontId="2"/>
  </si>
  <si>
    <t>銘板プレート付</t>
    <rPh sb="0" eb="1">
      <t>メイ</t>
    </rPh>
    <rPh sb="1" eb="2">
      <t>バン</t>
    </rPh>
    <rPh sb="6" eb="7">
      <t>ツキ</t>
    </rPh>
    <phoneticPr fontId="2"/>
  </si>
  <si>
    <t>なし</t>
    <phoneticPr fontId="2"/>
  </si>
  <si>
    <t>Ø5/16'用ワンタッチ管継手</t>
    <rPh sb="6" eb="7">
      <t>ヨウ</t>
    </rPh>
    <rPh sb="12" eb="13">
      <t>クダ</t>
    </rPh>
    <rPh sb="13" eb="14">
      <t>ツギ</t>
    </rPh>
    <rPh sb="14" eb="15">
      <t>テ</t>
    </rPh>
    <phoneticPr fontId="2"/>
  </si>
  <si>
    <t>N</t>
    <phoneticPr fontId="2"/>
  </si>
  <si>
    <t>Ø1/4'用ワンタッチ管継手</t>
    <rPh sb="5" eb="6">
      <t>ヨウ</t>
    </rPh>
    <rPh sb="11" eb="12">
      <t>クダ</t>
    </rPh>
    <rPh sb="12" eb="13">
      <t>ツギ</t>
    </rPh>
    <rPh sb="13" eb="14">
      <t>テ</t>
    </rPh>
    <phoneticPr fontId="2"/>
  </si>
  <si>
    <t>決　定　型　式</t>
    <rPh sb="0" eb="1">
      <t>ケツ</t>
    </rPh>
    <rPh sb="2" eb="3">
      <t>サダム</t>
    </rPh>
    <rPh sb="4" eb="5">
      <t>カタ</t>
    </rPh>
    <rPh sb="6" eb="7">
      <t>シキ</t>
    </rPh>
    <phoneticPr fontId="2"/>
  </si>
  <si>
    <t>オプション</t>
    <phoneticPr fontId="2"/>
  </si>
  <si>
    <t>OUT側口径</t>
    <rPh sb="3" eb="4">
      <t>ガワ</t>
    </rPh>
    <rPh sb="4" eb="6">
      <t>コウケイ</t>
    </rPh>
    <phoneticPr fontId="2"/>
  </si>
  <si>
    <t>IN側口径</t>
    <rPh sb="2" eb="3">
      <t>ガワ</t>
    </rPh>
    <rPh sb="3" eb="5">
      <t>コウケイ</t>
    </rPh>
    <phoneticPr fontId="2"/>
  </si>
  <si>
    <t>16連</t>
    <rPh sb="2" eb="3">
      <t>レン</t>
    </rPh>
    <phoneticPr fontId="2"/>
  </si>
  <si>
    <t>15連</t>
    <rPh sb="2" eb="3">
      <t>レン</t>
    </rPh>
    <phoneticPr fontId="2"/>
  </si>
  <si>
    <t>14連</t>
    <rPh sb="2" eb="3">
      <t>レン</t>
    </rPh>
    <phoneticPr fontId="2"/>
  </si>
  <si>
    <t>13連</t>
    <rPh sb="2" eb="3">
      <t>レン</t>
    </rPh>
    <phoneticPr fontId="2"/>
  </si>
  <si>
    <t>12連</t>
    <rPh sb="2" eb="3">
      <t>レン</t>
    </rPh>
    <phoneticPr fontId="2"/>
  </si>
  <si>
    <t>11連</t>
    <rPh sb="2" eb="3">
      <t>レン</t>
    </rPh>
    <phoneticPr fontId="2"/>
  </si>
  <si>
    <t>10連</t>
    <rPh sb="2" eb="3">
      <t>レン</t>
    </rPh>
    <phoneticPr fontId="2"/>
  </si>
  <si>
    <t>9連</t>
    <rPh sb="1" eb="2">
      <t>レン</t>
    </rPh>
    <phoneticPr fontId="2"/>
  </si>
  <si>
    <t>8連</t>
    <rPh sb="1" eb="2">
      <t>レン</t>
    </rPh>
    <phoneticPr fontId="2"/>
  </si>
  <si>
    <t>7連</t>
    <rPh sb="1" eb="2">
      <t>レン</t>
    </rPh>
    <phoneticPr fontId="2"/>
  </si>
  <si>
    <t>6連</t>
    <rPh sb="1" eb="2">
      <t>レン</t>
    </rPh>
    <phoneticPr fontId="2"/>
  </si>
  <si>
    <t>5連</t>
    <rPh sb="1" eb="2">
      <t>レン</t>
    </rPh>
    <phoneticPr fontId="2"/>
  </si>
  <si>
    <t>4連</t>
    <rPh sb="1" eb="2">
      <t>レン</t>
    </rPh>
    <phoneticPr fontId="2"/>
  </si>
  <si>
    <t>3連</t>
    <rPh sb="1" eb="2">
      <t>レン</t>
    </rPh>
    <phoneticPr fontId="2"/>
  </si>
  <si>
    <t>2連</t>
    <rPh sb="1" eb="2">
      <t>レン</t>
    </rPh>
    <phoneticPr fontId="2"/>
  </si>
  <si>
    <t>1連</t>
    <rPh sb="1" eb="2">
      <t>レン</t>
    </rPh>
    <phoneticPr fontId="2"/>
  </si>
  <si>
    <t>台分選定下さい</t>
    <rPh sb="0" eb="1">
      <t>ダイ</t>
    </rPh>
    <rPh sb="1" eb="2">
      <t>ブン</t>
    </rPh>
    <rPh sb="2" eb="4">
      <t>センテイ</t>
    </rPh>
    <rPh sb="4" eb="5">
      <t>クダ</t>
    </rPh>
    <phoneticPr fontId="2"/>
  </si>
  <si>
    <t>※搭載するパーフェクトブロックを</t>
    <rPh sb="1" eb="3">
      <t>トウサイ</t>
    </rPh>
    <phoneticPr fontId="2"/>
  </si>
  <si>
    <t>　“*” は、組付けを意味します</t>
    <rPh sb="7" eb="9">
      <t>クミツ</t>
    </rPh>
    <rPh sb="11" eb="13">
      <t>イミ</t>
    </rPh>
    <phoneticPr fontId="2"/>
  </si>
  <si>
    <t>パーフェクトブロック</t>
    <phoneticPr fontId="2"/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</si>
  <si>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</si>
  <si>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</si>
  <si>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</si>
  <si>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</si>
  <si>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</si>
  <si>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</si>
  <si>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</si>
  <si>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</si>
  <si>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</si>
  <si>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</si>
  <si>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</si>
  <si>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05</t>
  </si>
  <si>
    <t>04</t>
  </si>
  <si>
    <t>03</t>
  </si>
  <si>
    <t>02</t>
    <phoneticPr fontId="2"/>
  </si>
  <si>
    <t>01</t>
    <phoneticPr fontId="2"/>
  </si>
  <si>
    <t>連数</t>
    <rPh sb="0" eb="1">
      <t>レン</t>
    </rPh>
    <rPh sb="1" eb="2">
      <t>スウ</t>
    </rPh>
    <phoneticPr fontId="2"/>
  </si>
  <si>
    <t>マニホールド（ＤＩＮレール取付形）</t>
    <rPh sb="13" eb="14">
      <t>ト</t>
    </rPh>
    <rPh sb="14" eb="15">
      <t>ツ</t>
    </rPh>
    <rPh sb="15" eb="16">
      <t>カタ</t>
    </rPh>
    <phoneticPr fontId="2"/>
  </si>
  <si>
    <t>ブラケット+銘板プレート付</t>
    <rPh sb="6" eb="7">
      <t>メイ</t>
    </rPh>
    <rPh sb="7" eb="8">
      <t>バン</t>
    </rPh>
    <rPh sb="12" eb="13">
      <t>ツ</t>
    </rPh>
    <phoneticPr fontId="2"/>
  </si>
  <si>
    <t>ブラケット付き</t>
    <rPh sb="5" eb="6">
      <t>ツ</t>
    </rPh>
    <phoneticPr fontId="2"/>
  </si>
  <si>
    <t>FN</t>
    <phoneticPr fontId="2"/>
  </si>
  <si>
    <t>Rc1/4</t>
    <phoneticPr fontId="2"/>
  </si>
  <si>
    <t>Rc1/8</t>
    <phoneticPr fontId="2"/>
  </si>
  <si>
    <t>N9</t>
    <phoneticPr fontId="2"/>
  </si>
  <si>
    <t>N7</t>
    <phoneticPr fontId="2"/>
  </si>
  <si>
    <t>C8</t>
    <phoneticPr fontId="2"/>
  </si>
  <si>
    <t>C6</t>
    <phoneticPr fontId="2"/>
  </si>
  <si>
    <t>有り</t>
    <rPh sb="0" eb="1">
      <t>ア</t>
    </rPh>
    <phoneticPr fontId="2"/>
  </si>
  <si>
    <t>無し</t>
    <rPh sb="0" eb="1">
      <t>ナシ</t>
    </rPh>
    <phoneticPr fontId="2"/>
  </si>
  <si>
    <t>VVQ2000-FPG-□</t>
    <phoneticPr fontId="2"/>
  </si>
  <si>
    <t>VVQ2000-FPG-</t>
    <phoneticPr fontId="2"/>
  </si>
  <si>
    <t>マニホールドベース連数</t>
    <rPh sb="9" eb="11">
      <t>レンスウ</t>
    </rPh>
    <phoneticPr fontId="2"/>
  </si>
  <si>
    <t>VQ2000-FPG-</t>
    <phoneticPr fontId="2"/>
  </si>
  <si>
    <t xml:space="preserve"> </t>
    <phoneticPr fontId="2"/>
  </si>
  <si>
    <t>-D</t>
    <phoneticPr fontId="2"/>
  </si>
  <si>
    <t>を入力してください。</t>
    <rPh sb="1" eb="3">
      <t>ニュウリョク</t>
    </rPh>
    <phoneticPr fontId="2"/>
  </si>
  <si>
    <t>貴 社 名 : 11111　殿</t>
  </si>
  <si>
    <t>貴部署名 : 33333</t>
  </si>
  <si>
    <t>ご担当者名 : 55555　様</t>
  </si>
  <si>
    <t>装置名:</t>
  </si>
  <si>
    <t>あああああ</t>
  </si>
  <si>
    <t>図番:</t>
  </si>
  <si>
    <t>ｓｓｓｓｓ</t>
  </si>
  <si>
    <t>工番・作番:</t>
  </si>
  <si>
    <t>ｙｙｙｙｙ</t>
  </si>
  <si>
    <t>※</t>
    <phoneticPr fontId="2"/>
  </si>
  <si>
    <t>C4</t>
    <phoneticPr fontId="2"/>
  </si>
  <si>
    <t>Ø4用ワンタッチ管継手</t>
    <rPh sb="2" eb="3">
      <t>ヨウ</t>
    </rPh>
    <rPh sb="8" eb="9">
      <t>クダ</t>
    </rPh>
    <rPh sb="9" eb="10">
      <t>ツギ</t>
    </rPh>
    <rPh sb="10" eb="11">
      <t>テ</t>
    </rPh>
    <phoneticPr fontId="2"/>
  </si>
  <si>
    <t>仕様書様式　改訂履歴　（SMC管理sheet）</t>
    <rPh sb="0" eb="2">
      <t>シヨウ</t>
    </rPh>
    <rPh sb="2" eb="3">
      <t>ショ</t>
    </rPh>
    <rPh sb="3" eb="5">
      <t>ヨウシキ</t>
    </rPh>
    <rPh sb="6" eb="8">
      <t>カイテイ</t>
    </rPh>
    <rPh sb="8" eb="10">
      <t>リレキ</t>
    </rPh>
    <rPh sb="15" eb="17">
      <t>カンリ</t>
    </rPh>
    <phoneticPr fontId="2"/>
  </si>
  <si>
    <t>Ver.</t>
    <phoneticPr fontId="2"/>
  </si>
  <si>
    <t>主な変更内容</t>
    <rPh sb="0" eb="1">
      <t>オモ</t>
    </rPh>
    <rPh sb="2" eb="4">
      <t>ヘンコウ</t>
    </rPh>
    <rPh sb="4" eb="6">
      <t>ナイヨウ</t>
    </rPh>
    <phoneticPr fontId="2"/>
  </si>
  <si>
    <t>改訂日
YYYY/MM/DD</t>
    <rPh sb="0" eb="2">
      <t>カイテイ</t>
    </rPh>
    <rPh sb="2" eb="3">
      <t>ビ</t>
    </rPh>
    <phoneticPr fontId="2"/>
  </si>
  <si>
    <t>改訂者</t>
    <rPh sb="0" eb="2">
      <t>カイテイ</t>
    </rPh>
    <rPh sb="2" eb="3">
      <t>シャ</t>
    </rPh>
    <phoneticPr fontId="2"/>
  </si>
  <si>
    <t>椎名</t>
    <rPh sb="0" eb="2">
      <t>シイナ</t>
    </rPh>
    <phoneticPr fontId="2"/>
  </si>
  <si>
    <t>RO-JPBHC0024-01:滋賀の小西さんより製品開発改良提案書MI-JPBHC0007より作成</t>
    <rPh sb="16" eb="18">
      <t>シガ</t>
    </rPh>
    <rPh sb="19" eb="21">
      <t>コニシ</t>
    </rPh>
    <rPh sb="25" eb="27">
      <t>セイヒン</t>
    </rPh>
    <rPh sb="27" eb="29">
      <t>カイハツ</t>
    </rPh>
    <rPh sb="29" eb="31">
      <t>カイリョウ</t>
    </rPh>
    <rPh sb="31" eb="34">
      <t>テイアンショ</t>
    </rPh>
    <rPh sb="48" eb="50">
      <t>サクセイ</t>
    </rPh>
    <phoneticPr fontId="2"/>
  </si>
  <si>
    <t>※</t>
    <phoneticPr fontId="2"/>
  </si>
  <si>
    <t>↓</t>
    <phoneticPr fontId="2"/>
  </si>
  <si>
    <t>下記表に使用するパーフェクトブロックを選択してください。</t>
    <rPh sb="0" eb="2">
      <t>カキ</t>
    </rPh>
    <rPh sb="2" eb="3">
      <t>ヒョウ</t>
    </rPh>
    <rPh sb="4" eb="6">
      <t>シヨウ</t>
    </rPh>
    <rPh sb="19" eb="21">
      <t>センタク</t>
    </rPh>
    <phoneticPr fontId="2"/>
  </si>
  <si>
    <t>←</t>
    <phoneticPr fontId="2"/>
  </si>
  <si>
    <r>
      <t>位置を指定したいときは”</t>
    </r>
    <r>
      <rPr>
        <b/>
        <sz val="10"/>
        <color rgb="FF0000FF"/>
        <rFont val="ＭＳ Ｐゴシック"/>
        <family val="3"/>
        <charset val="128"/>
      </rPr>
      <t>指定する</t>
    </r>
    <r>
      <rPr>
        <sz val="10"/>
        <color rgb="FF0000FF"/>
        <rFont val="ＭＳ Ｐゴシック"/>
        <family val="3"/>
        <charset val="128"/>
      </rPr>
      <t>”を選択してください。</t>
    </r>
    <rPh sb="0" eb="2">
      <t>イチ</t>
    </rPh>
    <rPh sb="3" eb="5">
      <t>シテイ</t>
    </rPh>
    <rPh sb="12" eb="14">
      <t>シテイ</t>
    </rPh>
    <rPh sb="18" eb="20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</si>
</sst>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indexed="64"/>
      </left>
      <right style="hair">
        <color indexed="64"/>
      </right>
      <top style="hair">
        <color theme="0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7">
    <xf numFmtId="0" fontId="0" fillId="0" borderId="0" xfId="0">
      <alignment vertical="center"/>
    </xf>
    <xf numFmtId="0" fontId="3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1" fillId="0" borderId="0" xfId="0" applyFont="1" applyProtection="1">
      <alignment vertical="center"/>
      <protection hidden="1"/>
    </xf>
    <xf numFmtId="0" fontId="13" fillId="0" borderId="0" xfId="0" applyFont="1" applyProtection="1">
      <alignment vertical="center"/>
      <protection hidden="1"/>
    </xf>
    <xf numFmtId="0" fontId="17" fillId="0" borderId="0" xfId="0" applyFont="1" applyProtection="1">
      <alignment vertical="center"/>
      <protection hidden="1"/>
    </xf>
    <xf numFmtId="0" fontId="13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vertical="center" shrinkToFit="1"/>
      <protection hidden="1"/>
    </xf>
    <xf numFmtId="0" fontId="13" fillId="0" borderId="10" xfId="0" applyFont="1" applyBorder="1" applyAlignment="1" applyProtection="1">
      <alignment vertical="center" wrapText="1"/>
      <protection hidden="1"/>
    </xf>
    <xf numFmtId="0" fontId="13" fillId="0" borderId="8" xfId="0" applyFont="1" applyBorder="1" applyAlignment="1" applyProtection="1">
      <alignment vertical="center" wrapText="1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vertical="center" shrinkToFit="1"/>
      <protection hidden="1"/>
    </xf>
    <xf numFmtId="0" fontId="13" fillId="0" borderId="16" xfId="0" applyFont="1" applyBorder="1" applyAlignment="1" applyProtection="1">
      <alignment horizontal="center" vertical="center"/>
      <protection hidden="1"/>
    </xf>
    <xf numFmtId="0" fontId="13" fillId="0" borderId="17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6" fillId="0" borderId="17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3" fillId="0" borderId="21" xfId="0" applyFont="1" applyBorder="1" applyProtection="1">
      <alignment vertical="center"/>
      <protection hidden="1"/>
    </xf>
    <xf numFmtId="0" fontId="17" fillId="0" borderId="21" xfId="0" applyFont="1" applyBorder="1" applyAlignment="1" applyProtection="1">
      <alignment vertical="center" shrinkToFit="1"/>
      <protection hidden="1"/>
    </xf>
    <xf numFmtId="0" fontId="17" fillId="0" borderId="22" xfId="0" applyFont="1" applyBorder="1" applyAlignment="1" applyProtection="1">
      <alignment vertical="center" shrinkToFit="1"/>
      <protection hidden="1"/>
    </xf>
    <xf numFmtId="0" fontId="17" fillId="0" borderId="23" xfId="0" applyFont="1" applyBorder="1" applyProtection="1">
      <alignment vertical="center"/>
      <protection hidden="1"/>
    </xf>
    <xf numFmtId="0" fontId="7" fillId="0" borderId="15" xfId="0" applyFont="1" applyBorder="1" applyAlignment="1" applyProtection="1">
      <alignment horizontal="center" vertical="center" shrinkToFit="1"/>
      <protection hidden="1"/>
    </xf>
    <xf numFmtId="0" fontId="7" fillId="0" borderId="14" xfId="0" applyFont="1" applyBorder="1" applyAlignment="1" applyProtection="1">
      <alignment horizontal="center" vertical="center" shrinkToFit="1"/>
      <protection hidden="1"/>
    </xf>
    <xf numFmtId="0" fontId="7" fillId="0" borderId="24" xfId="0" applyFont="1" applyBorder="1" applyAlignment="1" applyProtection="1">
      <alignment horizontal="center" vertical="center" shrinkToFit="1"/>
      <protection hidden="1"/>
    </xf>
    <xf numFmtId="0" fontId="7" fillId="0" borderId="25" xfId="0" applyFont="1" applyBorder="1" applyAlignment="1" applyProtection="1">
      <alignment horizontal="right" vertical="center"/>
      <protection hidden="1"/>
    </xf>
    <xf numFmtId="0" fontId="7" fillId="0" borderId="26" xfId="0" applyFont="1" applyBorder="1" applyAlignment="1" applyProtection="1">
      <alignment horizontal="left" vertical="center"/>
      <protection hidden="1"/>
    </xf>
    <xf numFmtId="0" fontId="7" fillId="0" borderId="27" xfId="0" applyFont="1" applyBorder="1" applyProtection="1">
      <alignment vertical="center"/>
      <protection hidden="1"/>
    </xf>
    <xf numFmtId="0" fontId="7" fillId="0" borderId="28" xfId="0" applyFont="1" applyBorder="1" applyProtection="1">
      <alignment vertical="center"/>
      <protection hidden="1"/>
    </xf>
    <xf numFmtId="0" fontId="7" fillId="0" borderId="29" xfId="0" applyFont="1" applyBorder="1" applyProtection="1">
      <alignment vertical="center"/>
      <protection hidden="1"/>
    </xf>
    <xf numFmtId="0" fontId="13" fillId="0" borderId="30" xfId="0" applyFont="1" applyBorder="1" applyProtection="1">
      <alignment vertical="center"/>
      <protection hidden="1"/>
    </xf>
    <xf numFmtId="0" fontId="17" fillId="0" borderId="30" xfId="0" applyFont="1" applyBorder="1" applyAlignment="1" applyProtection="1">
      <alignment vertical="center" shrinkToFit="1"/>
      <protection hidden="1"/>
    </xf>
    <xf numFmtId="0" fontId="17" fillId="0" borderId="31" xfId="0" applyFont="1" applyBorder="1" applyAlignment="1" applyProtection="1">
      <alignment vertical="center" shrinkToFit="1"/>
      <protection hidden="1"/>
    </xf>
    <xf numFmtId="0" fontId="17" fillId="0" borderId="32" xfId="0" applyFont="1" applyBorder="1" applyProtection="1">
      <alignment vertical="center"/>
      <protection hidden="1"/>
    </xf>
    <xf numFmtId="0" fontId="7" fillId="0" borderId="12" xfId="0" applyFont="1" applyBorder="1" applyAlignment="1" applyProtection="1">
      <alignment horizontal="center" vertical="center" shrinkToFit="1"/>
      <protection hidden="1"/>
    </xf>
    <xf numFmtId="0" fontId="7" fillId="0" borderId="7" xfId="0" applyFont="1" applyBorder="1" applyAlignment="1" applyProtection="1">
      <alignment horizontal="center" vertical="center" shrinkToFit="1"/>
      <protection hidden="1"/>
    </xf>
    <xf numFmtId="0" fontId="7" fillId="0" borderId="13" xfId="0" applyFont="1" applyBorder="1" applyAlignment="1" applyProtection="1">
      <alignment horizontal="center" vertical="center" shrinkToFit="1"/>
      <protection hidden="1"/>
    </xf>
    <xf numFmtId="0" fontId="7" fillId="0" borderId="33" xfId="0" applyFont="1" applyBorder="1" applyAlignment="1" applyProtection="1">
      <alignment horizontal="center" vertical="center" shrinkToFit="1"/>
      <protection hidden="1"/>
    </xf>
    <xf numFmtId="0" fontId="7" fillId="0" borderId="34" xfId="0" applyFont="1" applyBorder="1" applyAlignment="1" applyProtection="1">
      <alignment horizontal="center" vertical="center" shrinkToFit="1"/>
      <protection hidden="1"/>
    </xf>
    <xf numFmtId="0" fontId="7" fillId="0" borderId="31" xfId="0" applyFont="1" applyBorder="1" applyAlignment="1" applyProtection="1">
      <alignment horizontal="center" vertical="center" shrinkToFit="1"/>
      <protection hidden="1"/>
    </xf>
    <xf numFmtId="0" fontId="7" fillId="0" borderId="32" xfId="0" applyFont="1" applyBorder="1" applyAlignment="1" applyProtection="1">
      <alignment horizontal="center" vertical="center" shrinkToFit="1"/>
      <protection hidden="1"/>
    </xf>
    <xf numFmtId="0" fontId="13" fillId="0" borderId="35" xfId="0" applyFont="1" applyBorder="1" applyProtection="1">
      <alignment vertical="center"/>
      <protection hidden="1"/>
    </xf>
    <xf numFmtId="0" fontId="17" fillId="0" borderId="35" xfId="0" applyFont="1" applyBorder="1" applyAlignment="1" applyProtection="1">
      <alignment vertical="center" shrinkToFit="1"/>
      <protection hidden="1"/>
    </xf>
    <xf numFmtId="0" fontId="17" fillId="0" borderId="36" xfId="0" applyFont="1" applyBorder="1" applyAlignment="1" applyProtection="1">
      <alignment vertical="center" shrinkToFit="1"/>
      <protection hidden="1"/>
    </xf>
    <xf numFmtId="0" fontId="17" fillId="0" borderId="37" xfId="0" applyFont="1" applyBorder="1" applyProtection="1">
      <alignment vertical="center"/>
      <protection hidden="1"/>
    </xf>
    <xf numFmtId="0" fontId="7" fillId="0" borderId="18" xfId="0" applyFont="1" applyBorder="1" applyAlignment="1" applyProtection="1">
      <alignment horizontal="center" vertical="center" shrinkToFit="1"/>
      <protection hidden="1"/>
    </xf>
    <xf numFmtId="0" fontId="7" fillId="0" borderId="19" xfId="0" applyFont="1" applyBorder="1" applyAlignment="1" applyProtection="1">
      <alignment horizontal="center" vertical="center" shrinkToFit="1"/>
      <protection hidden="1"/>
    </xf>
    <xf numFmtId="0" fontId="7" fillId="0" borderId="20" xfId="0" applyFont="1" applyBorder="1" applyAlignment="1" applyProtection="1">
      <alignment horizontal="center" vertical="center" shrinkToFit="1"/>
      <protection hidden="1"/>
    </xf>
    <xf numFmtId="0" fontId="7" fillId="0" borderId="38" xfId="0" applyFont="1" applyBorder="1" applyAlignment="1" applyProtection="1">
      <alignment horizontal="center" vertical="center" shrinkToFit="1"/>
      <protection hidden="1"/>
    </xf>
    <xf numFmtId="0" fontId="7" fillId="0" borderId="39" xfId="0" applyFont="1" applyBorder="1" applyAlignment="1" applyProtection="1">
      <alignment horizontal="center" vertical="center" shrinkToFit="1"/>
      <protection hidden="1"/>
    </xf>
    <xf numFmtId="0" fontId="7" fillId="0" borderId="36" xfId="0" applyFont="1" applyBorder="1" applyAlignment="1" applyProtection="1">
      <alignment horizontal="center" vertical="center" shrinkToFit="1"/>
      <protection hidden="1"/>
    </xf>
    <xf numFmtId="0" fontId="7" fillId="0" borderId="37" xfId="0" applyFont="1" applyBorder="1" applyAlignment="1" applyProtection="1">
      <alignment horizontal="center" vertical="center" shrinkToFit="1"/>
      <protection hidden="1"/>
    </xf>
    <xf numFmtId="0" fontId="7" fillId="0" borderId="25" xfId="0" applyFont="1" applyBorder="1" applyAlignment="1" applyProtection="1">
      <alignment horizontal="center" vertical="center" shrinkToFit="1"/>
      <protection hidden="1"/>
    </xf>
    <xf numFmtId="0" fontId="7" fillId="0" borderId="26" xfId="0" applyFont="1" applyBorder="1" applyAlignment="1" applyProtection="1">
      <alignment horizontal="center" vertical="center" shrinkToFit="1"/>
      <protection hidden="1"/>
    </xf>
    <xf numFmtId="0" fontId="7" fillId="0" borderId="22" xfId="0" applyFont="1" applyBorder="1" applyAlignment="1" applyProtection="1">
      <alignment horizontal="center" vertical="center" shrinkToFit="1"/>
      <protection hidden="1"/>
    </xf>
    <xf numFmtId="0" fontId="7" fillId="0" borderId="23" xfId="0" applyFont="1" applyBorder="1" applyAlignment="1" applyProtection="1">
      <alignment horizontal="center" vertical="center" shrinkToFit="1"/>
      <protection hidden="1"/>
    </xf>
    <xf numFmtId="0" fontId="7" fillId="0" borderId="21" xfId="0" applyFont="1" applyBorder="1" applyProtection="1">
      <alignment vertical="center"/>
      <protection hidden="1"/>
    </xf>
    <xf numFmtId="0" fontId="17" fillId="0" borderId="22" xfId="0" applyFont="1" applyBorder="1" applyProtection="1">
      <alignment vertical="center"/>
      <protection hidden="1"/>
    </xf>
    <xf numFmtId="0" fontId="1" fillId="0" borderId="15" xfId="0" applyFont="1" applyBorder="1" applyProtection="1">
      <alignment vertical="center"/>
      <protection hidden="1"/>
    </xf>
    <xf numFmtId="0" fontId="1" fillId="0" borderId="14" xfId="0" applyFont="1" applyBorder="1" applyProtection="1">
      <alignment vertical="center"/>
      <protection hidden="1"/>
    </xf>
    <xf numFmtId="0" fontId="1" fillId="0" borderId="24" xfId="0" applyFont="1" applyBorder="1" applyProtection="1">
      <alignment vertical="center"/>
      <protection hidden="1"/>
    </xf>
    <xf numFmtId="0" fontId="7" fillId="0" borderId="30" xfId="0" applyFont="1" applyBorder="1" applyProtection="1">
      <alignment vertical="center"/>
      <protection hidden="1"/>
    </xf>
    <xf numFmtId="0" fontId="17" fillId="0" borderId="31" xfId="0" applyFont="1" applyBorder="1" applyProtection="1">
      <alignment vertical="center"/>
      <protection hidden="1"/>
    </xf>
    <xf numFmtId="0" fontId="1" fillId="0" borderId="12" xfId="0" applyFont="1" applyBorder="1" applyProtection="1">
      <alignment vertical="center"/>
      <protection hidden="1"/>
    </xf>
    <xf numFmtId="0" fontId="1" fillId="0" borderId="7" xfId="0" applyFont="1" applyBorder="1" applyProtection="1">
      <alignment vertical="center"/>
      <protection hidden="1"/>
    </xf>
    <xf numFmtId="0" fontId="1" fillId="0" borderId="13" xfId="0" applyFont="1" applyBorder="1" applyProtection="1">
      <alignment vertical="center"/>
      <protection hidden="1"/>
    </xf>
    <xf numFmtId="0" fontId="13" fillId="0" borderId="40" xfId="0" applyFont="1" applyBorder="1" applyProtection="1">
      <alignment vertical="center"/>
      <protection hidden="1"/>
    </xf>
    <xf numFmtId="0" fontId="7" fillId="0" borderId="35" xfId="0" applyFont="1" applyBorder="1" applyProtection="1">
      <alignment vertical="center"/>
      <protection hidden="1"/>
    </xf>
    <xf numFmtId="0" fontId="17" fillId="0" borderId="36" xfId="0" applyFont="1" applyBorder="1" applyProtection="1">
      <alignment vertical="center"/>
      <protection hidden="1"/>
    </xf>
    <xf numFmtId="0" fontId="1" fillId="0" borderId="41" xfId="0" applyFont="1" applyBorder="1" applyProtection="1">
      <alignment vertical="center"/>
      <protection hidden="1"/>
    </xf>
    <xf numFmtId="0" fontId="1" fillId="0" borderId="9" xfId="0" applyFont="1" applyBorder="1" applyProtection="1">
      <alignment vertical="center"/>
      <protection hidden="1"/>
    </xf>
    <xf numFmtId="0" fontId="1" fillId="0" borderId="42" xfId="0" applyFont="1" applyBorder="1" applyProtection="1">
      <alignment vertical="center"/>
      <protection hidden="1"/>
    </xf>
    <xf numFmtId="0" fontId="7" fillId="0" borderId="43" xfId="0" applyFont="1" applyBorder="1" applyAlignment="1" applyProtection="1">
      <alignment horizontal="center" vertical="center" shrinkToFit="1"/>
      <protection hidden="1"/>
    </xf>
    <xf numFmtId="0" fontId="17" fillId="0" borderId="44" xfId="0" applyFont="1" applyBorder="1" applyAlignment="1" applyProtection="1">
      <alignment horizontal="center" vertical="center" shrinkToFit="1"/>
      <protection hidden="1"/>
    </xf>
    <xf numFmtId="0" fontId="17" fillId="0" borderId="45" xfId="0" applyFont="1" applyBorder="1" applyAlignment="1" applyProtection="1">
      <alignment horizontal="center" vertical="center" shrinkToFit="1"/>
      <protection hidden="1"/>
    </xf>
    <xf numFmtId="0" fontId="17" fillId="0" borderId="42" xfId="0" applyFont="1" applyBorder="1" applyAlignment="1" applyProtection="1">
      <alignment horizontal="center" vertical="center" shrinkToFit="1"/>
      <protection hidden="1"/>
    </xf>
    <xf numFmtId="0" fontId="17" fillId="0" borderId="41" xfId="0" applyFont="1" applyBorder="1" applyAlignment="1" applyProtection="1">
      <alignment horizontal="center" vertical="center" shrinkToFit="1"/>
      <protection hidden="1"/>
    </xf>
    <xf numFmtId="0" fontId="7" fillId="0" borderId="39" xfId="0" applyFont="1" applyBorder="1" applyAlignment="1" applyProtection="1">
      <alignment horizontal="left" vertical="center" shrinkToFit="1"/>
      <protection hidden="1"/>
    </xf>
    <xf numFmtId="0" fontId="13" fillId="0" borderId="4" xfId="0" applyFont="1" applyBorder="1" applyProtection="1">
      <alignment vertical="center"/>
      <protection hidden="1"/>
    </xf>
    <xf numFmtId="0" fontId="13" fillId="0" borderId="3" xfId="0" applyFont="1" applyBorder="1" applyAlignment="1" applyProtection="1">
      <alignment horizontal="right" vertical="center"/>
      <protection hidden="1"/>
    </xf>
    <xf numFmtId="0" fontId="17" fillId="0" borderId="16" xfId="0" applyFont="1" applyBorder="1" applyProtection="1">
      <alignment vertical="center"/>
      <protection hidden="1"/>
    </xf>
    <xf numFmtId="0" fontId="1" fillId="0" borderId="17" xfId="0" applyFont="1" applyBorder="1" applyProtection="1">
      <alignment vertical="center"/>
      <protection hidden="1"/>
    </xf>
    <xf numFmtId="0" fontId="1" fillId="0" borderId="46" xfId="0" applyFont="1" applyBorder="1" applyProtection="1">
      <alignment vertical="center"/>
      <protection hidden="1"/>
    </xf>
    <xf numFmtId="0" fontId="1" fillId="0" borderId="47" xfId="0" applyFont="1" applyBorder="1" applyProtection="1">
      <alignment vertical="center"/>
      <protection hidden="1"/>
    </xf>
    <xf numFmtId="0" fontId="1" fillId="0" borderId="48" xfId="0" applyFont="1" applyBorder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4" fillId="0" borderId="0" xfId="0" applyFont="1" applyProtection="1">
      <alignment vertical="center"/>
      <protection hidden="1"/>
    </xf>
    <xf numFmtId="56" fontId="14" fillId="0" borderId="0" xfId="0" quotePrefix="1" applyNumberFormat="1" applyFont="1" applyProtection="1">
      <alignment vertical="center"/>
      <protection hidden="1"/>
    </xf>
    <xf numFmtId="0" fontId="14" fillId="0" borderId="0" xfId="0" quotePrefix="1" applyFont="1" applyProtection="1">
      <alignment vertical="center"/>
      <protection hidden="1"/>
    </xf>
    <xf numFmtId="0" fontId="13" fillId="0" borderId="3" xfId="0" applyFont="1" applyBorder="1" applyProtection="1">
      <alignment vertical="center"/>
      <protection hidden="1"/>
    </xf>
    <xf numFmtId="0" fontId="13" fillId="0" borderId="46" xfId="0" applyFont="1" applyBorder="1" applyProtection="1">
      <alignment vertical="center"/>
      <protection hidden="1"/>
    </xf>
    <xf numFmtId="0" fontId="13" fillId="0" borderId="47" xfId="0" applyFont="1" applyBorder="1" applyProtection="1">
      <alignment vertical="center"/>
      <protection hidden="1"/>
    </xf>
    <xf numFmtId="0" fontId="13" fillId="0" borderId="48" xfId="0" applyFont="1" applyBorder="1" applyProtection="1">
      <alignment vertical="center"/>
      <protection hidden="1"/>
    </xf>
    <xf numFmtId="0" fontId="17" fillId="0" borderId="8" xfId="0" applyFont="1" applyBorder="1" applyAlignment="1" applyProtection="1">
      <alignment vertical="center" shrinkToFit="1"/>
      <protection hidden="1"/>
    </xf>
    <xf numFmtId="0" fontId="7" fillId="0" borderId="8" xfId="0" applyFont="1" applyBorder="1" applyAlignment="1" applyProtection="1">
      <alignment horizontal="center" vertical="center" shrinkToFit="1"/>
      <protection hidden="1"/>
    </xf>
    <xf numFmtId="0" fontId="7" fillId="0" borderId="27" xfId="0" applyFont="1" applyBorder="1" applyAlignment="1" applyProtection="1">
      <alignment horizontal="center" vertical="center" shrinkToFit="1"/>
      <protection hidden="1"/>
    </xf>
    <xf numFmtId="0" fontId="7" fillId="0" borderId="29" xfId="0" applyFont="1" applyBorder="1" applyAlignment="1" applyProtection="1">
      <alignment horizontal="center" vertical="center" shrinkToFit="1"/>
      <protection hidden="1"/>
    </xf>
    <xf numFmtId="0" fontId="17" fillId="0" borderId="11" xfId="0" applyFont="1" applyBorder="1" applyAlignment="1" applyProtection="1">
      <alignment vertical="center" shrinkToFit="1"/>
      <protection hidden="1"/>
    </xf>
    <xf numFmtId="0" fontId="7" fillId="0" borderId="11" xfId="0" applyFont="1" applyBorder="1" applyAlignment="1" applyProtection="1">
      <alignment horizontal="center" vertical="center" shrinkToFit="1"/>
      <protection hidden="1"/>
    </xf>
    <xf numFmtId="0" fontId="17" fillId="0" borderId="49" xfId="0" applyFont="1" applyBorder="1" applyAlignment="1" applyProtection="1">
      <alignment vertical="center" shrinkToFit="1"/>
      <protection hidden="1"/>
    </xf>
    <xf numFmtId="0" fontId="7" fillId="0" borderId="49" xfId="0" applyFont="1" applyBorder="1" applyAlignment="1" applyProtection="1">
      <alignment horizontal="center" vertical="center" shrinkToFit="1"/>
      <protection hidden="1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>
      <alignment vertical="center"/>
    </xf>
    <xf numFmtId="0" fontId="16" fillId="0" borderId="0" xfId="0" applyFont="1">
      <alignment vertical="center"/>
    </xf>
    <xf numFmtId="0" fontId="11" fillId="0" borderId="0" xfId="0" applyFont="1">
      <alignment vertical="center"/>
    </xf>
    <xf numFmtId="0" fontId="26" fillId="0" borderId="0" xfId="0" applyFont="1">
      <alignment vertical="center"/>
    </xf>
    <xf numFmtId="0" fontId="8" fillId="0" borderId="0" xfId="0" applyFont="1">
      <alignment vertical="center"/>
    </xf>
    <xf numFmtId="0" fontId="14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vertical="center" shrinkToFit="1"/>
      <protection hidden="1"/>
    </xf>
    <xf numFmtId="0" fontId="6" fillId="0" borderId="0" xfId="0" applyFont="1" applyAlignment="1" applyProtection="1">
      <alignment horizontal="left" vertical="center" shrinkToFit="1"/>
      <protection hidden="1"/>
    </xf>
    <xf numFmtId="0" fontId="6" fillId="0" borderId="7" xfId="0" applyFont="1" applyBorder="1" applyProtection="1">
      <alignment vertical="center"/>
      <protection hidden="1"/>
    </xf>
    <xf numFmtId="0" fontId="0" fillId="0" borderId="7" xfId="0" applyBorder="1">
      <alignment vertical="center"/>
    </xf>
    <xf numFmtId="0" fontId="5" fillId="0" borderId="0" xfId="0" applyFont="1" applyProtection="1">
      <alignment vertical="center"/>
      <protection hidden="1"/>
    </xf>
    <xf numFmtId="0" fontId="6" fillId="7" borderId="7" xfId="0" applyFont="1" applyFill="1" applyBorder="1" applyAlignment="1" applyProtection="1">
      <alignment vertical="center" shrinkToFit="1"/>
      <protection locked="0"/>
    </xf>
    <xf numFmtId="0" fontId="30" fillId="0" borderId="0" xfId="0" applyFo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shrinkToFit="1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49" fontId="4" fillId="0" borderId="0" xfId="0" applyNumberFormat="1" applyFont="1" applyAlignment="1" applyProtection="1">
      <alignment vertical="center" shrinkToFit="1"/>
      <protection hidden="1"/>
    </xf>
    <xf numFmtId="0" fontId="0" fillId="0" borderId="7" xfId="0" applyBorder="1" applyProtection="1">
      <alignment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7" xfId="0" applyFont="1" applyBorder="1" applyAlignment="1" applyProtection="1">
      <alignment horizontal="center" vertical="center"/>
      <protection hidden="1"/>
    </xf>
    <xf numFmtId="0" fontId="25" fillId="0" borderId="0" xfId="0" applyFont="1">
      <alignment vertical="center"/>
    </xf>
    <xf numFmtId="0" fontId="13" fillId="0" borderId="0" xfId="0" applyFont="1" applyAlignment="1"/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10" fillId="0" borderId="0" xfId="0" applyFont="1" applyAlignment="1" applyProtection="1">
      <alignment vertical="center" wrapText="1"/>
      <protection hidden="1"/>
    </xf>
    <xf numFmtId="0" fontId="10" fillId="0" borderId="0" xfId="0" applyFont="1" applyProtection="1">
      <alignment vertical="center"/>
      <protection hidden="1"/>
    </xf>
    <xf numFmtId="0" fontId="21" fillId="0" borderId="0" xfId="0" applyFont="1" applyProtection="1">
      <alignment vertical="center"/>
      <protection hidden="1"/>
    </xf>
    <xf numFmtId="0" fontId="1" fillId="0" borderId="0" xfId="0" applyFont="1" applyAlignment="1" applyProtection="1">
      <alignment vertical="top" textRotation="180"/>
      <protection hidden="1"/>
    </xf>
    <xf numFmtId="0" fontId="33" fillId="0" borderId="0" xfId="0" applyFont="1" applyProtection="1">
      <alignment vertical="center"/>
      <protection hidden="1"/>
    </xf>
    <xf numFmtId="0" fontId="34" fillId="0" borderId="0" xfId="0" applyFont="1" applyProtection="1">
      <alignment vertical="center"/>
      <protection hidden="1"/>
    </xf>
    <xf numFmtId="0" fontId="28" fillId="0" borderId="0" xfId="0" applyFont="1">
      <alignment vertical="center"/>
    </xf>
    <xf numFmtId="0" fontId="8" fillId="0" borderId="0" xfId="0" applyFont="1" applyProtection="1">
      <alignment vertical="center"/>
      <protection hidden="1"/>
    </xf>
    <xf numFmtId="0" fontId="17" fillId="0" borderId="12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center" vertical="center" shrinkToFit="1"/>
      <protection locked="0"/>
    </xf>
    <xf numFmtId="0" fontId="17" fillId="0" borderId="58" xfId="0" applyFont="1" applyBorder="1" applyAlignment="1" applyProtection="1">
      <alignment vertical="center" shrinkToFit="1"/>
      <protection hidden="1"/>
    </xf>
    <xf numFmtId="0" fontId="17" fillId="0" borderId="57" xfId="0" applyFont="1" applyBorder="1" applyAlignment="1" applyProtection="1">
      <alignment vertical="center" shrinkToFit="1"/>
      <protection hidden="1"/>
    </xf>
    <xf numFmtId="0" fontId="6" fillId="8" borderId="16" xfId="0" applyFont="1" applyFill="1" applyBorder="1" applyAlignment="1" applyProtection="1">
      <alignment horizontal="center" vertical="center"/>
      <protection hidden="1"/>
    </xf>
    <xf numFmtId="0" fontId="6" fillId="8" borderId="17" xfId="0" applyFont="1" applyFill="1" applyBorder="1" applyAlignment="1" applyProtection="1">
      <alignment horizontal="center" vertical="center"/>
      <protection hidden="1"/>
    </xf>
    <xf numFmtId="0" fontId="6" fillId="8" borderId="46" xfId="0" applyFont="1" applyFill="1" applyBorder="1" applyAlignment="1" applyProtection="1">
      <alignment horizontal="center" vertical="center"/>
      <protection hidden="1"/>
    </xf>
    <xf numFmtId="0" fontId="6" fillId="8" borderId="48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top" shrinkToFit="1"/>
      <protection hidden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49" fontId="14" fillId="0" borderId="0" xfId="0" applyNumberFormat="1" applyFont="1">
      <alignment vertical="center"/>
    </xf>
    <xf numFmtId="0" fontId="36" fillId="0" borderId="0" xfId="0" applyFont="1">
      <alignment vertical="center"/>
    </xf>
    <xf numFmtId="49" fontId="8" fillId="0" borderId="0" xfId="0" applyNumberFormat="1" applyFont="1">
      <alignment vertical="center"/>
    </xf>
    <xf numFmtId="0" fontId="7" fillId="0" borderId="0" xfId="0" applyFont="1" applyAlignment="1" applyProtection="1">
      <alignment horizontal="center"/>
      <protection hidden="1"/>
    </xf>
    <xf numFmtId="14" fontId="14" fillId="0" borderId="0" xfId="0" applyNumberFormat="1" applyFont="1" applyAlignment="1" applyProtection="1">
      <alignment vertical="center" shrinkToFit="1"/>
      <protection hidden="1"/>
    </xf>
    <xf numFmtId="0" fontId="0" fillId="0" borderId="0" xfId="0" applyProtection="1">
      <alignment vertical="center"/>
      <protection locked="0"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vertical="center" wrapText="1"/>
      <protection hidden="1"/>
    </xf>
    <xf numFmtId="14" fontId="0" fillId="0" borderId="7" xfId="0" applyNumberFormat="1" applyBorder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176" fontId="0" fillId="0" borderId="7" xfId="0" applyNumberForma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14" fontId="14" fillId="0" borderId="0" xfId="0" applyNumberFormat="1" applyFont="1" applyAlignment="1" applyProtection="1">
      <alignment vertical="center" wrapText="1"/>
      <protection hidden="1"/>
    </xf>
    <xf numFmtId="14" fontId="14" fillId="0" borderId="0" xfId="0" applyNumberFormat="1" applyFont="1" applyProtection="1">
      <alignment vertical="center"/>
      <protection hidden="1"/>
    </xf>
    <xf numFmtId="0" fontId="30" fillId="0" borderId="0" xfId="0" applyFont="1" applyProtection="1">
      <alignment vertic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37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30" fillId="0" borderId="0" xfId="0" applyFont="1">
      <alignment vertical="center"/>
    </xf>
    <xf numFmtId="0" fontId="17" fillId="0" borderId="7" xfId="0" applyFont="1" applyBorder="1" applyAlignment="1" applyProtection="1">
      <alignment horizontal="left" vertical="center" shrinkToFit="1"/>
      <protection hidden="1"/>
    </xf>
    <xf numFmtId="0" fontId="17" fillId="0" borderId="13" xfId="0" applyFont="1" applyBorder="1" applyAlignment="1" applyProtection="1">
      <alignment horizontal="right" vertical="center"/>
      <protection hidden="1"/>
    </xf>
    <xf numFmtId="0" fontId="17" fillId="0" borderId="12" xfId="0" applyFont="1" applyBorder="1" applyAlignment="1" applyProtection="1">
      <alignment horizontal="right" vertical="center"/>
      <protection hidden="1"/>
    </xf>
    <xf numFmtId="0" fontId="5" fillId="8" borderId="51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49" fontId="0" fillId="4" borderId="4" xfId="0" applyNumberFormat="1" applyFill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right" vertical="center"/>
      <protection hidden="1"/>
    </xf>
    <xf numFmtId="0" fontId="5" fillId="8" borderId="52" xfId="0" applyFont="1" applyFill="1" applyBorder="1" applyAlignment="1" applyProtection="1">
      <alignment horizontal="center" vertical="center" shrinkToFit="1"/>
      <protection hidden="1"/>
    </xf>
    <xf numFmtId="0" fontId="5" fillId="8" borderId="53" xfId="0" applyFont="1" applyFill="1" applyBorder="1" applyAlignment="1" applyProtection="1">
      <alignment horizontal="center" vertical="center" shrinkToFit="1"/>
      <protection hidden="1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left" vertical="center"/>
      <protection hidden="1"/>
    </xf>
    <xf numFmtId="0" fontId="0" fillId="0" borderId="0" xfId="0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49" fontId="7" fillId="4" borderId="4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Protection="1">
      <alignment vertical="center"/>
      <protection hidden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" xfId="0" applyFont="1" applyFill="1" applyBorder="1" applyAlignment="1" applyProtection="1">
      <alignment horizontal="center" vertical="center" shrinkToFit="1"/>
      <protection locked="0"/>
    </xf>
    <xf numFmtId="0" fontId="7" fillId="3" borderId="5" xfId="0" applyFont="1" applyFill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hidden="1"/>
    </xf>
    <xf numFmtId="0" fontId="9" fillId="0" borderId="3" xfId="0" applyFont="1" applyBorder="1" applyProtection="1">
      <alignment vertical="center"/>
      <protection hidden="1"/>
    </xf>
    <xf numFmtId="0" fontId="7" fillId="3" borderId="2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left" vertical="top" wrapText="1"/>
      <protection hidden="1"/>
    </xf>
    <xf numFmtId="0" fontId="12" fillId="0" borderId="50" xfId="0" applyFont="1" applyBorder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27" fillId="6" borderId="0" xfId="0" applyFont="1" applyFill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5" fillId="0" borderId="54" xfId="0" quotePrefix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  <protection hidden="1"/>
    </xf>
    <xf numFmtId="0" fontId="6" fillId="7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29" fillId="0" borderId="56" xfId="0" applyFont="1" applyBorder="1" applyAlignment="1" applyProtection="1">
      <alignment horizontal="center" vertical="center"/>
      <protection hidden="1"/>
    </xf>
    <xf numFmtId="0" fontId="29" fillId="0" borderId="55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left" vertical="center"/>
      <protection hidden="1"/>
    </xf>
    <xf numFmtId="0" fontId="28" fillId="0" borderId="56" xfId="0" applyFont="1" applyBorder="1" applyAlignment="1" applyProtection="1">
      <alignment horizontal="right" vertical="center"/>
      <protection hidden="1"/>
    </xf>
    <xf numFmtId="0" fontId="28" fillId="0" borderId="55" xfId="0" applyFont="1" applyBorder="1" applyAlignment="1" applyProtection="1">
      <alignment horizontal="right" vertic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12" fillId="7" borderId="13" xfId="0" applyFont="1" applyFill="1" applyBorder="1" applyAlignment="1" applyProtection="1">
      <alignment horizontal="left" vertical="center"/>
      <protection locked="0"/>
    </xf>
    <xf numFmtId="0" fontId="12" fillId="7" borderId="11" xfId="0" applyFont="1" applyFill="1" applyBorder="1" applyAlignment="1" applyProtection="1">
      <alignment horizontal="left" vertical="center"/>
      <protection locked="0"/>
    </xf>
    <xf numFmtId="0" fontId="12" fillId="7" borderId="12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left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right" vertical="center" shrinkToFit="1"/>
      <protection hidden="1"/>
    </xf>
    <xf numFmtId="0" fontId="10" fillId="0" borderId="7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left" vertical="top" shrinkToFit="1"/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 shrinkToFit="1"/>
      <protection hidden="1"/>
    </xf>
    <xf numFmtId="49" fontId="18" fillId="0" borderId="7" xfId="0" applyNumberFormat="1" applyFont="1" applyBorder="1" applyAlignment="1" applyProtection="1">
      <alignment horizontal="center" vertical="center" shrinkToFit="1"/>
      <protection hidden="1"/>
    </xf>
    <xf numFmtId="0" fontId="13" fillId="0" borderId="0" xfId="0" applyFont="1" applyAlignment="1" applyProtection="1">
      <alignment horizontal="right" vertical="center"/>
      <protection hidden="1"/>
    </xf>
    <xf numFmtId="49" fontId="7" fillId="0" borderId="7" xfId="0" applyNumberFormat="1" applyFont="1" applyBorder="1" applyAlignment="1" applyProtection="1">
      <alignment horizontal="center" vertical="center" shrinkToFit="1"/>
      <protection hidden="1"/>
    </xf>
    <xf numFmtId="49" fontId="4" fillId="0" borderId="7" xfId="0" applyNumberFormat="1" applyFont="1" applyBorder="1" applyAlignment="1" applyProtection="1">
      <alignment horizontal="center" vertical="center" shrinkToFit="1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horizontal="right" vertical="center"/>
      <protection locked="0"/>
    </xf>
    <xf numFmtId="0" fontId="6" fillId="0" borderId="16" xfId="0" applyFont="1" applyBorder="1" applyAlignment="1" applyProtection="1">
      <alignment horizontal="center" vertical="center"/>
      <protection hidden="1"/>
    </xf>
    <xf numFmtId="0" fontId="6" fillId="0" borderId="17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3" fillId="0" borderId="16" xfId="0" applyFont="1" applyBorder="1" applyAlignment="1" applyProtection="1">
      <alignment horizontal="center" vertical="center"/>
      <protection hidden="1"/>
    </xf>
    <xf numFmtId="0" fontId="13" fillId="0" borderId="17" xfId="0" applyFont="1" applyBorder="1" applyAlignment="1" applyProtection="1">
      <alignment horizontal="center" vertical="center"/>
      <protection hidden="1"/>
    </xf>
    <xf numFmtId="0" fontId="10" fillId="0" borderId="13" xfId="0" applyFont="1" applyBorder="1" applyAlignment="1" applyProtection="1">
      <alignment horizontal="center" vertical="center" wrapText="1"/>
      <protection hidden="1"/>
    </xf>
    <xf numFmtId="0" fontId="10" fillId="0" borderId="11" xfId="0" applyFont="1" applyBorder="1" applyProtection="1">
      <alignment vertical="center"/>
      <protection hidden="1"/>
    </xf>
    <xf numFmtId="0" fontId="10" fillId="0" borderId="12" xfId="0" applyFont="1" applyBorder="1" applyProtection="1">
      <alignment vertical="center"/>
      <protection hidden="1"/>
    </xf>
    <xf numFmtId="0" fontId="1" fillId="0" borderId="13" xfId="0" applyFont="1" applyBorder="1" applyAlignment="1" applyProtection="1">
      <alignment horizontal="left" vertical="top" shrinkToFit="1"/>
      <protection locked="0"/>
    </xf>
    <xf numFmtId="0" fontId="1" fillId="0" borderId="11" xfId="0" applyFont="1" applyBorder="1" applyAlignment="1" applyProtection="1">
      <alignment horizontal="left" vertical="top" shrinkToFit="1"/>
      <protection locked="0"/>
    </xf>
    <xf numFmtId="0" fontId="1" fillId="0" borderId="12" xfId="0" applyFont="1" applyBorder="1" applyAlignment="1" applyProtection="1">
      <alignment horizontal="left" vertical="top" shrinkToFit="1"/>
      <protection locked="0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10" fillId="0" borderId="14" xfId="0" applyFont="1" applyBorder="1" applyAlignment="1" applyProtection="1">
      <alignment horizontal="center" vertical="center" wrapText="1"/>
      <protection hidden="1"/>
    </xf>
    <xf numFmtId="0" fontId="13" fillId="0" borderId="11" xfId="0" applyFont="1" applyBorder="1" applyAlignment="1" applyProtection="1">
      <alignment horizontal="center" vertical="center"/>
      <protection hidden="1"/>
    </xf>
    <xf numFmtId="0" fontId="13" fillId="0" borderId="12" xfId="0" applyFont="1" applyBorder="1" applyAlignment="1" applyProtection="1">
      <alignment horizontal="center" vertical="center"/>
      <protection hidden="1"/>
    </xf>
    <xf numFmtId="49" fontId="4" fillId="0" borderId="13" xfId="0" applyNumberFormat="1" applyFont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Border="1" applyAlignment="1" applyProtection="1">
      <alignment horizontal="center" vertical="center" shrinkToFit="1"/>
      <protection locked="0"/>
    </xf>
    <xf numFmtId="49" fontId="4" fillId="0" borderId="12" xfId="0" applyNumberFormat="1" applyFont="1" applyBorder="1" applyAlignment="1" applyProtection="1">
      <alignment horizontal="center" vertical="center" shrinkToFit="1"/>
      <protection locked="0"/>
    </xf>
    <xf numFmtId="0" fontId="13" fillId="0" borderId="13" xfId="0" applyFont="1" applyBorder="1" applyAlignment="1" applyProtection="1">
      <alignment horizontal="center" vertical="center"/>
      <protection hidden="1"/>
    </xf>
    <xf numFmtId="0" fontId="13" fillId="0" borderId="9" xfId="0" applyFont="1" applyBorder="1" applyAlignment="1" applyProtection="1">
      <alignment horizontal="center" vertical="center"/>
      <protection hidden="1"/>
    </xf>
    <xf numFmtId="0" fontId="13" fillId="0" borderId="14" xfId="0" applyFont="1" applyBorder="1" applyAlignment="1" applyProtection="1">
      <alignment horizontal="center" vertical="center"/>
      <protection hidden="1"/>
    </xf>
    <xf numFmtId="49" fontId="18" fillId="0" borderId="9" xfId="0" applyNumberFormat="1" applyFont="1" applyBorder="1" applyAlignment="1" applyProtection="1">
      <alignment horizontal="center" vertical="center" shrinkToFit="1"/>
      <protection locked="0"/>
    </xf>
    <xf numFmtId="49" fontId="18" fillId="0" borderId="14" xfId="0" applyNumberFormat="1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 applyProtection="1">
      <alignment horizontal="center" vertical="center" shrinkToFit="1"/>
      <protection hidden="1"/>
    </xf>
    <xf numFmtId="49" fontId="4" fillId="0" borderId="13" xfId="0" applyNumberFormat="1" applyFont="1" applyBorder="1" applyAlignment="1" applyProtection="1">
      <alignment horizontal="left" vertical="center" shrinkToFit="1"/>
      <protection locked="0"/>
    </xf>
    <xf numFmtId="49" fontId="4" fillId="0" borderId="11" xfId="0" applyNumberFormat="1" applyFont="1" applyBorder="1" applyAlignment="1" applyProtection="1">
      <alignment horizontal="left" vertical="center" shrinkToFit="1"/>
      <protection locked="0"/>
    </xf>
    <xf numFmtId="49" fontId="4" fillId="0" borderId="12" xfId="0" applyNumberFormat="1" applyFont="1" applyBorder="1" applyAlignment="1" applyProtection="1">
      <alignment horizontal="left" vertical="center" shrinkToFit="1"/>
      <protection locked="0"/>
    </xf>
    <xf numFmtId="0" fontId="13" fillId="0" borderId="8" xfId="0" applyFont="1" applyBorder="1" applyAlignment="1" applyProtection="1">
      <alignment horizontal="left" vertical="center"/>
      <protection hidden="1"/>
    </xf>
    <xf numFmtId="0" fontId="13" fillId="0" borderId="8" xfId="0" applyFont="1" applyBorder="1" applyAlignment="1" applyProtection="1">
      <alignment horizontal="right" vertical="center"/>
      <protection hidden="1"/>
    </xf>
    <xf numFmtId="0" fontId="25" fillId="0" borderId="0" xfId="0" applyFont="1" applyAlignment="1" applyProtection="1">
      <alignment horizontal="right"/>
      <protection hidden="1"/>
    </xf>
  </cellXfs>
  <cellStyles count="1">
    <cellStyle name="標準" xfId="0" builtinId="0"/>
  </cellStyles>
  <dxfs count="1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  <border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</dxf>
    <dxf>
      <font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</dxf>
    <dxf>
      <font>
        <condense val="0"/>
        <extend val="0"/>
        <color auto="1"/>
      </font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indexed="10"/>
      </font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8"/>
      </font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</dxfs>
  <tableStyles count="0" defaultTableStyle="TableStyleMedium2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209550</xdr:rowOff>
    </xdr:from>
    <xdr:to>
      <xdr:col>3</xdr:col>
      <xdr:colOff>85725</xdr:colOff>
      <xdr:row>1</xdr:row>
      <xdr:rowOff>104775</xdr:rowOff>
    </xdr:to>
    <xdr:grpSp>
      <xdr:nvGrpSpPr>
        <xdr:cNvPr id="13" name="Group 38">
          <a:extLst>
            <a:ext uri="{FF2B5EF4-FFF2-40B4-BE49-F238E27FC236}">
              <a16:creationId xmlns:a16="http://schemas.microsoft.com/office/drawing/2014/main" id="{8268CD7D-B79E-4DD9-89BA-A2A13D69112F}"/>
            </a:ext>
          </a:extLst>
        </xdr:cNvPr>
        <xdr:cNvGrpSpPr>
          <a:grpSpLocks/>
        </xdr:cNvGrpSpPr>
      </xdr:nvGrpSpPr>
      <xdr:grpSpPr bwMode="auto">
        <a:xfrm>
          <a:off x="219075" y="209550"/>
          <a:ext cx="628650" cy="200025"/>
          <a:chOff x="0" y="1"/>
          <a:chExt cx="1079" cy="344"/>
        </a:xfrm>
      </xdr:grpSpPr>
      <xdr:sp macro="" textlink="">
        <xdr:nvSpPr>
          <xdr:cNvPr id="14" name="Freeform 39">
            <a:extLst>
              <a:ext uri="{FF2B5EF4-FFF2-40B4-BE49-F238E27FC236}">
                <a16:creationId xmlns:a16="http://schemas.microsoft.com/office/drawing/2014/main" id="{3BE0E3CB-0A0F-D108-5909-C8DDAC41CB87}"/>
              </a:ext>
            </a:extLst>
          </xdr:cNvPr>
          <xdr:cNvSpPr>
            <a:spLocks noEditPoints="1"/>
          </xdr:cNvSpPr>
        </xdr:nvSpPr>
        <xdr:spPr bwMode="auto">
          <a:xfrm>
            <a:off x="1049" y="272"/>
            <a:ext cx="20" cy="31"/>
          </a:xfrm>
          <a:custGeom>
            <a:avLst/>
            <a:gdLst>
              <a:gd name="T0" fmla="*/ 0 w 80"/>
              <a:gd name="T1" fmla="*/ 0 h 123"/>
              <a:gd name="T2" fmla="*/ 0 w 80"/>
              <a:gd name="T3" fmla="*/ 0 h 123"/>
              <a:gd name="T4" fmla="*/ 0 w 80"/>
              <a:gd name="T5" fmla="*/ 0 h 123"/>
              <a:gd name="T6" fmla="*/ 0 w 80"/>
              <a:gd name="T7" fmla="*/ 0 h 123"/>
              <a:gd name="T8" fmla="*/ 0 w 80"/>
              <a:gd name="T9" fmla="*/ 0 h 123"/>
              <a:gd name="T10" fmla="*/ 0 w 80"/>
              <a:gd name="T11" fmla="*/ 0 h 123"/>
              <a:gd name="T12" fmla="*/ 0 w 80"/>
              <a:gd name="T13" fmla="*/ 0 h 123"/>
              <a:gd name="T14" fmla="*/ 0 w 80"/>
              <a:gd name="T15" fmla="*/ 0 h 123"/>
              <a:gd name="T16" fmla="*/ 0 w 80"/>
              <a:gd name="T17" fmla="*/ 0 h 123"/>
              <a:gd name="T18" fmla="*/ 0 w 80"/>
              <a:gd name="T19" fmla="*/ 0 h 123"/>
              <a:gd name="T20" fmla="*/ 0 w 80"/>
              <a:gd name="T21" fmla="*/ 0 h 123"/>
              <a:gd name="T22" fmla="*/ 0 w 80"/>
              <a:gd name="T23" fmla="*/ 0 h 123"/>
              <a:gd name="T24" fmla="*/ 0 w 80"/>
              <a:gd name="T25" fmla="*/ 0 h 123"/>
              <a:gd name="T26" fmla="*/ 0 w 80"/>
              <a:gd name="T27" fmla="*/ 0 h 123"/>
              <a:gd name="T28" fmla="*/ 0 w 80"/>
              <a:gd name="T29" fmla="*/ 0 h 123"/>
              <a:gd name="T30" fmla="*/ 0 w 80"/>
              <a:gd name="T31" fmla="*/ 0 h 123"/>
              <a:gd name="T32" fmla="*/ 0 w 80"/>
              <a:gd name="T33" fmla="*/ 0 h 123"/>
              <a:gd name="T34" fmla="*/ 0 w 80"/>
              <a:gd name="T35" fmla="*/ 0 h 123"/>
              <a:gd name="T36" fmla="*/ 0 w 80"/>
              <a:gd name="T37" fmla="*/ 0 h 123"/>
              <a:gd name="T38" fmla="*/ 0 w 80"/>
              <a:gd name="T39" fmla="*/ 0 h 123"/>
              <a:gd name="T40" fmla="*/ 0 w 80"/>
              <a:gd name="T41" fmla="*/ 0 h 123"/>
              <a:gd name="T42" fmla="*/ 0 w 80"/>
              <a:gd name="T43" fmla="*/ 0 h 123"/>
              <a:gd name="T44" fmla="*/ 0 w 80"/>
              <a:gd name="T45" fmla="*/ 0 h 123"/>
              <a:gd name="T46" fmla="*/ 0 w 80"/>
              <a:gd name="T47" fmla="*/ 0 h 123"/>
              <a:gd name="T48" fmla="*/ 0 w 80"/>
              <a:gd name="T49" fmla="*/ 0 h 123"/>
              <a:gd name="T50" fmla="*/ 0 w 80"/>
              <a:gd name="T51" fmla="*/ 0 h 123"/>
              <a:gd name="T52" fmla="*/ 0 w 80"/>
              <a:gd name="T53" fmla="*/ 0 h 123"/>
              <a:gd name="T54" fmla="*/ 0 w 80"/>
              <a:gd name="T55" fmla="*/ 0 h 123"/>
              <a:gd name="T56" fmla="*/ 0 w 80"/>
              <a:gd name="T57" fmla="*/ 0 h 123"/>
              <a:gd name="T58" fmla="*/ 0 w 80"/>
              <a:gd name="T59" fmla="*/ 0 h 123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w 80"/>
              <a:gd name="T91" fmla="*/ 0 h 123"/>
              <a:gd name="T92" fmla="*/ 80 w 80"/>
              <a:gd name="T93" fmla="*/ 123 h 123"/>
            </a:gdLst>
            <a:ahLst/>
            <a:cxnLst>
              <a:cxn ang="T60">
                <a:pos x="T0" y="T1"/>
              </a:cxn>
              <a:cxn ang="T61">
                <a:pos x="T2" y="T3"/>
              </a:cxn>
              <a:cxn ang="T62">
                <a:pos x="T4" y="T5"/>
              </a:cxn>
              <a:cxn ang="T63">
                <a:pos x="T6" y="T7"/>
              </a:cxn>
              <a:cxn ang="T64">
                <a:pos x="T8" y="T9"/>
              </a:cxn>
              <a:cxn ang="T65">
                <a:pos x="T10" y="T11"/>
              </a:cxn>
              <a:cxn ang="T66">
                <a:pos x="T12" y="T13"/>
              </a:cxn>
              <a:cxn ang="T67">
                <a:pos x="T14" y="T15"/>
              </a:cxn>
              <a:cxn ang="T68">
                <a:pos x="T16" y="T17"/>
              </a:cxn>
              <a:cxn ang="T69">
                <a:pos x="T18" y="T19"/>
              </a:cxn>
              <a:cxn ang="T70">
                <a:pos x="T20" y="T21"/>
              </a:cxn>
              <a:cxn ang="T71">
                <a:pos x="T22" y="T23"/>
              </a:cxn>
              <a:cxn ang="T72">
                <a:pos x="T24" y="T25"/>
              </a:cxn>
              <a:cxn ang="T73">
                <a:pos x="T26" y="T27"/>
              </a:cxn>
              <a:cxn ang="T74">
                <a:pos x="T28" y="T29"/>
              </a:cxn>
              <a:cxn ang="T75">
                <a:pos x="T30" y="T31"/>
              </a:cxn>
              <a:cxn ang="T76">
                <a:pos x="T32" y="T33"/>
              </a:cxn>
              <a:cxn ang="T77">
                <a:pos x="T34" y="T35"/>
              </a:cxn>
              <a:cxn ang="T78">
                <a:pos x="T36" y="T37"/>
              </a:cxn>
              <a:cxn ang="T79">
                <a:pos x="T38" y="T39"/>
              </a:cxn>
              <a:cxn ang="T80">
                <a:pos x="T40" y="T41"/>
              </a:cxn>
              <a:cxn ang="T81">
                <a:pos x="T42" y="T43"/>
              </a:cxn>
              <a:cxn ang="T82">
                <a:pos x="T44" y="T45"/>
              </a:cxn>
              <a:cxn ang="T83">
                <a:pos x="T46" y="T47"/>
              </a:cxn>
              <a:cxn ang="T84">
                <a:pos x="T48" y="T49"/>
              </a:cxn>
              <a:cxn ang="T85">
                <a:pos x="T50" y="T51"/>
              </a:cxn>
              <a:cxn ang="T86">
                <a:pos x="T52" y="T53"/>
              </a:cxn>
              <a:cxn ang="T87">
                <a:pos x="T54" y="T55"/>
              </a:cxn>
              <a:cxn ang="T88">
                <a:pos x="T56" y="T57"/>
              </a:cxn>
              <a:cxn ang="T89">
                <a:pos x="T58" y="T59"/>
              </a:cxn>
            </a:cxnLst>
            <a:rect l="T90" t="T91" r="T92" b="T93"/>
            <a:pathLst>
              <a:path w="80" h="123">
                <a:moveTo>
                  <a:pt x="67" y="123"/>
                </a:moveTo>
                <a:lnTo>
                  <a:pt x="37" y="69"/>
                </a:lnTo>
                <a:lnTo>
                  <a:pt x="11" y="69"/>
                </a:lnTo>
                <a:lnTo>
                  <a:pt x="11" y="123"/>
                </a:lnTo>
                <a:lnTo>
                  <a:pt x="0" y="123"/>
                </a:lnTo>
                <a:lnTo>
                  <a:pt x="0" y="0"/>
                </a:lnTo>
                <a:lnTo>
                  <a:pt x="34" y="0"/>
                </a:lnTo>
                <a:lnTo>
                  <a:pt x="47" y="1"/>
                </a:lnTo>
                <a:lnTo>
                  <a:pt x="57" y="5"/>
                </a:lnTo>
                <a:lnTo>
                  <a:pt x="66" y="12"/>
                </a:lnTo>
                <a:lnTo>
                  <a:pt x="70" y="21"/>
                </a:lnTo>
                <a:lnTo>
                  <a:pt x="73" y="33"/>
                </a:lnTo>
                <a:lnTo>
                  <a:pt x="70" y="47"/>
                </a:lnTo>
                <a:lnTo>
                  <a:pt x="65" y="57"/>
                </a:lnTo>
                <a:lnTo>
                  <a:pt x="58" y="63"/>
                </a:lnTo>
                <a:lnTo>
                  <a:pt x="48" y="67"/>
                </a:lnTo>
                <a:lnTo>
                  <a:pt x="80" y="123"/>
                </a:lnTo>
                <a:lnTo>
                  <a:pt x="67" y="123"/>
                </a:lnTo>
                <a:close/>
                <a:moveTo>
                  <a:pt x="32" y="10"/>
                </a:moveTo>
                <a:lnTo>
                  <a:pt x="11" y="10"/>
                </a:lnTo>
                <a:lnTo>
                  <a:pt x="11" y="59"/>
                </a:lnTo>
                <a:lnTo>
                  <a:pt x="32" y="59"/>
                </a:lnTo>
                <a:lnTo>
                  <a:pt x="45" y="58"/>
                </a:lnTo>
                <a:lnTo>
                  <a:pt x="54" y="53"/>
                </a:lnTo>
                <a:lnTo>
                  <a:pt x="59" y="44"/>
                </a:lnTo>
                <a:lnTo>
                  <a:pt x="61" y="33"/>
                </a:lnTo>
                <a:lnTo>
                  <a:pt x="59" y="23"/>
                </a:lnTo>
                <a:lnTo>
                  <a:pt x="52" y="15"/>
                </a:lnTo>
                <a:lnTo>
                  <a:pt x="43" y="11"/>
                </a:lnTo>
                <a:lnTo>
                  <a:pt x="32" y="10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15" name="Freeform 40">
            <a:extLst>
              <a:ext uri="{FF2B5EF4-FFF2-40B4-BE49-F238E27FC236}">
                <a16:creationId xmlns:a16="http://schemas.microsoft.com/office/drawing/2014/main" id="{820AA6C7-B271-6490-A998-E66A8ED40C8E}"/>
              </a:ext>
            </a:extLst>
          </xdr:cNvPr>
          <xdr:cNvSpPr>
            <a:spLocks/>
          </xdr:cNvSpPr>
        </xdr:nvSpPr>
        <xdr:spPr bwMode="auto">
          <a:xfrm>
            <a:off x="1035" y="266"/>
            <a:ext cx="44" cy="44"/>
          </a:xfrm>
          <a:custGeom>
            <a:avLst/>
            <a:gdLst>
              <a:gd name="T0" fmla="*/ 0 w 174"/>
              <a:gd name="T1" fmla="*/ 0 h 175"/>
              <a:gd name="T2" fmla="*/ 0 w 174"/>
              <a:gd name="T3" fmla="*/ 0 h 175"/>
              <a:gd name="T4" fmla="*/ 0 w 174"/>
              <a:gd name="T5" fmla="*/ 0 h 175"/>
              <a:gd name="T6" fmla="*/ 0 w 174"/>
              <a:gd name="T7" fmla="*/ 0 h 175"/>
              <a:gd name="T8" fmla="*/ 0 w 174"/>
              <a:gd name="T9" fmla="*/ 0 h 175"/>
              <a:gd name="T10" fmla="*/ 0 w 174"/>
              <a:gd name="T11" fmla="*/ 0 h 175"/>
              <a:gd name="T12" fmla="*/ 0 w 174"/>
              <a:gd name="T13" fmla="*/ 0 h 175"/>
              <a:gd name="T14" fmla="*/ 0 w 174"/>
              <a:gd name="T15" fmla="*/ 0 h 175"/>
              <a:gd name="T16" fmla="*/ 0 w 174"/>
              <a:gd name="T17" fmla="*/ 0 h 175"/>
              <a:gd name="T18" fmla="*/ 0 w 174"/>
              <a:gd name="T19" fmla="*/ 0 h 175"/>
              <a:gd name="T20" fmla="*/ 0 w 174"/>
              <a:gd name="T21" fmla="*/ 0 h 175"/>
              <a:gd name="T22" fmla="*/ 0 w 174"/>
              <a:gd name="T23" fmla="*/ 0 h 175"/>
              <a:gd name="T24" fmla="*/ 0 w 174"/>
              <a:gd name="T25" fmla="*/ 0 h 175"/>
              <a:gd name="T26" fmla="*/ 0 w 174"/>
              <a:gd name="T27" fmla="*/ 0 h 175"/>
              <a:gd name="T28" fmla="*/ 0 w 174"/>
              <a:gd name="T29" fmla="*/ 0 h 175"/>
              <a:gd name="T30" fmla="*/ 0 w 174"/>
              <a:gd name="T31" fmla="*/ 0 h 175"/>
              <a:gd name="T32" fmla="*/ 0 w 174"/>
              <a:gd name="T33" fmla="*/ 0 h 175"/>
              <a:gd name="T34" fmla="*/ 0 w 174"/>
              <a:gd name="T35" fmla="*/ 0 h 175"/>
              <a:gd name="T36" fmla="*/ 0 w 174"/>
              <a:gd name="T37" fmla="*/ 0 h 175"/>
              <a:gd name="T38" fmla="*/ 0 w 174"/>
              <a:gd name="T39" fmla="*/ 0 h 175"/>
              <a:gd name="T40" fmla="*/ 0 w 174"/>
              <a:gd name="T41" fmla="*/ 0 h 175"/>
              <a:gd name="T42" fmla="*/ 0 w 174"/>
              <a:gd name="T43" fmla="*/ 0 h 175"/>
              <a:gd name="T44" fmla="*/ 0 w 174"/>
              <a:gd name="T45" fmla="*/ 0 h 175"/>
              <a:gd name="T46" fmla="*/ 0 w 174"/>
              <a:gd name="T47" fmla="*/ 0 h 175"/>
              <a:gd name="T48" fmla="*/ 0 w 174"/>
              <a:gd name="T49" fmla="*/ 0 h 175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w 174"/>
              <a:gd name="T76" fmla="*/ 0 h 175"/>
              <a:gd name="T77" fmla="*/ 174 w 174"/>
              <a:gd name="T78" fmla="*/ 175 h 175"/>
            </a:gdLst>
            <a:ahLst/>
            <a:cxnLst>
              <a:cxn ang="T50">
                <a:pos x="T0" y="T1"/>
              </a:cxn>
              <a:cxn ang="T51">
                <a:pos x="T2" y="T3"/>
              </a:cxn>
              <a:cxn ang="T52">
                <a:pos x="T4" y="T5"/>
              </a:cxn>
              <a:cxn ang="T53">
                <a:pos x="T6" y="T7"/>
              </a:cxn>
              <a:cxn ang="T54">
                <a:pos x="T8" y="T9"/>
              </a:cxn>
              <a:cxn ang="T55">
                <a:pos x="T10" y="T11"/>
              </a:cxn>
              <a:cxn ang="T56">
                <a:pos x="T12" y="T13"/>
              </a:cxn>
              <a:cxn ang="T57">
                <a:pos x="T14" y="T15"/>
              </a:cxn>
              <a:cxn ang="T58">
                <a:pos x="T16" y="T17"/>
              </a:cxn>
              <a:cxn ang="T59">
                <a:pos x="T18" y="T19"/>
              </a:cxn>
              <a:cxn ang="T60">
                <a:pos x="T20" y="T21"/>
              </a:cxn>
              <a:cxn ang="T61">
                <a:pos x="T22" y="T23"/>
              </a:cxn>
              <a:cxn ang="T62">
                <a:pos x="T24" y="T25"/>
              </a:cxn>
              <a:cxn ang="T63">
                <a:pos x="T26" y="T27"/>
              </a:cxn>
              <a:cxn ang="T64">
                <a:pos x="T28" y="T29"/>
              </a:cxn>
              <a:cxn ang="T65">
                <a:pos x="T30" y="T31"/>
              </a:cxn>
              <a:cxn ang="T66">
                <a:pos x="T32" y="T33"/>
              </a:cxn>
              <a:cxn ang="T67">
                <a:pos x="T34" y="T35"/>
              </a:cxn>
              <a:cxn ang="T68">
                <a:pos x="T36" y="T37"/>
              </a:cxn>
              <a:cxn ang="T69">
                <a:pos x="T38" y="T39"/>
              </a:cxn>
              <a:cxn ang="T70">
                <a:pos x="T40" y="T41"/>
              </a:cxn>
              <a:cxn ang="T71">
                <a:pos x="T42" y="T43"/>
              </a:cxn>
              <a:cxn ang="T72">
                <a:pos x="T44" y="T45"/>
              </a:cxn>
              <a:cxn ang="T73">
                <a:pos x="T46" y="T47"/>
              </a:cxn>
              <a:cxn ang="T74">
                <a:pos x="T48" y="T49"/>
              </a:cxn>
            </a:cxnLst>
            <a:rect l="T75" t="T76" r="T77" b="T78"/>
            <a:pathLst>
              <a:path w="174" h="175">
                <a:moveTo>
                  <a:pt x="87" y="175"/>
                </a:moveTo>
                <a:lnTo>
                  <a:pt x="111" y="172"/>
                </a:lnTo>
                <a:lnTo>
                  <a:pt x="131" y="163"/>
                </a:lnTo>
                <a:lnTo>
                  <a:pt x="149" y="149"/>
                </a:lnTo>
                <a:lnTo>
                  <a:pt x="162" y="131"/>
                </a:lnTo>
                <a:lnTo>
                  <a:pt x="171" y="111"/>
                </a:lnTo>
                <a:lnTo>
                  <a:pt x="174" y="87"/>
                </a:lnTo>
                <a:lnTo>
                  <a:pt x="171" y="64"/>
                </a:lnTo>
                <a:lnTo>
                  <a:pt x="162" y="44"/>
                </a:lnTo>
                <a:lnTo>
                  <a:pt x="149" y="26"/>
                </a:lnTo>
                <a:lnTo>
                  <a:pt x="131" y="12"/>
                </a:lnTo>
                <a:lnTo>
                  <a:pt x="111" y="3"/>
                </a:lnTo>
                <a:lnTo>
                  <a:pt x="87" y="0"/>
                </a:lnTo>
                <a:lnTo>
                  <a:pt x="63" y="3"/>
                </a:lnTo>
                <a:lnTo>
                  <a:pt x="43" y="12"/>
                </a:lnTo>
                <a:lnTo>
                  <a:pt x="25" y="26"/>
                </a:lnTo>
                <a:lnTo>
                  <a:pt x="12" y="44"/>
                </a:lnTo>
                <a:lnTo>
                  <a:pt x="3" y="64"/>
                </a:lnTo>
                <a:lnTo>
                  <a:pt x="0" y="87"/>
                </a:lnTo>
                <a:lnTo>
                  <a:pt x="3" y="111"/>
                </a:lnTo>
                <a:lnTo>
                  <a:pt x="12" y="131"/>
                </a:lnTo>
                <a:lnTo>
                  <a:pt x="25" y="149"/>
                </a:lnTo>
                <a:lnTo>
                  <a:pt x="43" y="163"/>
                </a:lnTo>
                <a:lnTo>
                  <a:pt x="63" y="172"/>
                </a:lnTo>
                <a:lnTo>
                  <a:pt x="87" y="175"/>
                </a:lnTo>
              </a:path>
            </a:pathLst>
          </a:custGeom>
          <a:noFill/>
          <a:ln w="635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16" name="Freeform 41">
            <a:extLst>
              <a:ext uri="{FF2B5EF4-FFF2-40B4-BE49-F238E27FC236}">
                <a16:creationId xmlns:a16="http://schemas.microsoft.com/office/drawing/2014/main" id="{FC87DABA-29F8-5643-42D2-8E169C5A99CC}"/>
              </a:ext>
            </a:extLst>
          </xdr:cNvPr>
          <xdr:cNvSpPr>
            <a:spLocks noEditPoints="1"/>
          </xdr:cNvSpPr>
        </xdr:nvSpPr>
        <xdr:spPr bwMode="auto">
          <a:xfrm>
            <a:off x="0" y="1"/>
            <a:ext cx="1034" cy="344"/>
          </a:xfrm>
          <a:custGeom>
            <a:avLst/>
            <a:gdLst>
              <a:gd name="T0" fmla="*/ 0 w 4137"/>
              <a:gd name="T1" fmla="*/ 0 h 1378"/>
              <a:gd name="T2" fmla="*/ 0 w 4137"/>
              <a:gd name="T3" fmla="*/ 0 h 1378"/>
              <a:gd name="T4" fmla="*/ 0 w 4137"/>
              <a:gd name="T5" fmla="*/ 0 h 1378"/>
              <a:gd name="T6" fmla="*/ 0 w 4137"/>
              <a:gd name="T7" fmla="*/ 0 h 1378"/>
              <a:gd name="T8" fmla="*/ 0 w 4137"/>
              <a:gd name="T9" fmla="*/ 0 h 1378"/>
              <a:gd name="T10" fmla="*/ 0 w 4137"/>
              <a:gd name="T11" fmla="*/ 0 h 1378"/>
              <a:gd name="T12" fmla="*/ 0 w 4137"/>
              <a:gd name="T13" fmla="*/ 0 h 1378"/>
              <a:gd name="T14" fmla="*/ 0 w 4137"/>
              <a:gd name="T15" fmla="*/ 0 h 1378"/>
              <a:gd name="T16" fmla="*/ 0 w 4137"/>
              <a:gd name="T17" fmla="*/ 0 h 1378"/>
              <a:gd name="T18" fmla="*/ 0 w 4137"/>
              <a:gd name="T19" fmla="*/ 0 h 1378"/>
              <a:gd name="T20" fmla="*/ 0 w 4137"/>
              <a:gd name="T21" fmla="*/ 0 h 1378"/>
              <a:gd name="T22" fmla="*/ 0 w 4137"/>
              <a:gd name="T23" fmla="*/ 0 h 1378"/>
              <a:gd name="T24" fmla="*/ 0 w 4137"/>
              <a:gd name="T25" fmla="*/ 0 h 1378"/>
              <a:gd name="T26" fmla="*/ 0 w 4137"/>
              <a:gd name="T27" fmla="*/ 0 h 1378"/>
              <a:gd name="T28" fmla="*/ 0 w 4137"/>
              <a:gd name="T29" fmla="*/ 0 h 1378"/>
              <a:gd name="T30" fmla="*/ 0 w 4137"/>
              <a:gd name="T31" fmla="*/ 0 h 1378"/>
              <a:gd name="T32" fmla="*/ 0 w 4137"/>
              <a:gd name="T33" fmla="*/ 0 h 1378"/>
              <a:gd name="T34" fmla="*/ 0 w 4137"/>
              <a:gd name="T35" fmla="*/ 0 h 1378"/>
              <a:gd name="T36" fmla="*/ 0 w 4137"/>
              <a:gd name="T37" fmla="*/ 0 h 1378"/>
              <a:gd name="T38" fmla="*/ 0 w 4137"/>
              <a:gd name="T39" fmla="*/ 0 h 1378"/>
              <a:gd name="T40" fmla="*/ 0 w 4137"/>
              <a:gd name="T41" fmla="*/ 0 h 1378"/>
              <a:gd name="T42" fmla="*/ 0 w 4137"/>
              <a:gd name="T43" fmla="*/ 0 h 1378"/>
              <a:gd name="T44" fmla="*/ 0 w 4137"/>
              <a:gd name="T45" fmla="*/ 0 h 1378"/>
              <a:gd name="T46" fmla="*/ 0 w 4137"/>
              <a:gd name="T47" fmla="*/ 0 h 1378"/>
              <a:gd name="T48" fmla="*/ 0 w 4137"/>
              <a:gd name="T49" fmla="*/ 0 h 1378"/>
              <a:gd name="T50" fmla="*/ 0 w 4137"/>
              <a:gd name="T51" fmla="*/ 0 h 1378"/>
              <a:gd name="T52" fmla="*/ 0 w 4137"/>
              <a:gd name="T53" fmla="*/ 0 h 1378"/>
              <a:gd name="T54" fmla="*/ 0 w 4137"/>
              <a:gd name="T55" fmla="*/ 0 h 1378"/>
              <a:gd name="T56" fmla="*/ 0 w 4137"/>
              <a:gd name="T57" fmla="*/ 0 h 1378"/>
              <a:gd name="T58" fmla="*/ 0 w 4137"/>
              <a:gd name="T59" fmla="*/ 0 h 1378"/>
              <a:gd name="T60" fmla="*/ 0 w 4137"/>
              <a:gd name="T61" fmla="*/ 0 h 1378"/>
              <a:gd name="T62" fmla="*/ 0 w 4137"/>
              <a:gd name="T63" fmla="*/ 0 h 1378"/>
              <a:gd name="T64" fmla="*/ 0 w 4137"/>
              <a:gd name="T65" fmla="*/ 0 h 1378"/>
              <a:gd name="T66" fmla="*/ 0 w 4137"/>
              <a:gd name="T67" fmla="*/ 0 h 1378"/>
              <a:gd name="T68" fmla="*/ 0 w 4137"/>
              <a:gd name="T69" fmla="*/ 0 h 1378"/>
              <a:gd name="T70" fmla="*/ 0 w 4137"/>
              <a:gd name="T71" fmla="*/ 0 h 1378"/>
              <a:gd name="T72" fmla="*/ 0 w 4137"/>
              <a:gd name="T73" fmla="*/ 0 h 1378"/>
              <a:gd name="T74" fmla="*/ 0 w 4137"/>
              <a:gd name="T75" fmla="*/ 0 h 1378"/>
              <a:gd name="T76" fmla="*/ 0 w 4137"/>
              <a:gd name="T77" fmla="*/ 0 h 1378"/>
              <a:gd name="T78" fmla="*/ 0 w 4137"/>
              <a:gd name="T79" fmla="*/ 0 h 1378"/>
              <a:gd name="T80" fmla="*/ 0 w 4137"/>
              <a:gd name="T81" fmla="*/ 0 h 1378"/>
              <a:gd name="T82" fmla="*/ 0 w 4137"/>
              <a:gd name="T83" fmla="*/ 0 h 1378"/>
              <a:gd name="T84" fmla="*/ 0 w 4137"/>
              <a:gd name="T85" fmla="*/ 0 h 1378"/>
              <a:gd name="T86" fmla="*/ 0 w 4137"/>
              <a:gd name="T87" fmla="*/ 0 h 1378"/>
              <a:gd name="T88" fmla="*/ 0 w 4137"/>
              <a:gd name="T89" fmla="*/ 0 h 1378"/>
              <a:gd name="T90" fmla="*/ 0 w 4137"/>
              <a:gd name="T91" fmla="*/ 0 h 1378"/>
              <a:gd name="T92" fmla="*/ 0 w 4137"/>
              <a:gd name="T93" fmla="*/ 0 h 1378"/>
              <a:gd name="T94" fmla="*/ 0 w 4137"/>
              <a:gd name="T95" fmla="*/ 0 h 1378"/>
              <a:gd name="T96" fmla="*/ 0 w 4137"/>
              <a:gd name="T97" fmla="*/ 0 h 1378"/>
              <a:gd name="T98" fmla="*/ 0 w 4137"/>
              <a:gd name="T99" fmla="*/ 0 h 1378"/>
              <a:gd name="T100" fmla="*/ 0 w 4137"/>
              <a:gd name="T101" fmla="*/ 0 h 1378"/>
              <a:gd name="T102" fmla="*/ 0 w 4137"/>
              <a:gd name="T103" fmla="*/ 0 h 1378"/>
              <a:gd name="T104" fmla="*/ 0 w 4137"/>
              <a:gd name="T105" fmla="*/ 0 h 1378"/>
              <a:gd name="T106" fmla="*/ 0 w 4137"/>
              <a:gd name="T107" fmla="*/ 0 h 1378"/>
              <a:gd name="T108" fmla="*/ 0 w 4137"/>
              <a:gd name="T109" fmla="*/ 0 h 1378"/>
              <a:gd name="T110" fmla="*/ 0 w 4137"/>
              <a:gd name="T111" fmla="*/ 0 h 1378"/>
              <a:gd name="T112" fmla="*/ 0 w 4137"/>
              <a:gd name="T113" fmla="*/ 0 h 1378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4137"/>
              <a:gd name="T172" fmla="*/ 0 h 1378"/>
              <a:gd name="T173" fmla="*/ 4137 w 4137"/>
              <a:gd name="T174" fmla="*/ 1378 h 1378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4137" h="1378">
                <a:moveTo>
                  <a:pt x="0" y="689"/>
                </a:moveTo>
                <a:lnTo>
                  <a:pt x="3" y="620"/>
                </a:lnTo>
                <a:lnTo>
                  <a:pt x="15" y="551"/>
                </a:lnTo>
                <a:lnTo>
                  <a:pt x="31" y="485"/>
                </a:lnTo>
                <a:lnTo>
                  <a:pt x="54" y="421"/>
                </a:lnTo>
                <a:lnTo>
                  <a:pt x="83" y="361"/>
                </a:lnTo>
                <a:lnTo>
                  <a:pt x="118" y="305"/>
                </a:lnTo>
                <a:lnTo>
                  <a:pt x="158" y="251"/>
                </a:lnTo>
                <a:lnTo>
                  <a:pt x="202" y="203"/>
                </a:lnTo>
                <a:lnTo>
                  <a:pt x="251" y="158"/>
                </a:lnTo>
                <a:lnTo>
                  <a:pt x="304" y="118"/>
                </a:lnTo>
                <a:lnTo>
                  <a:pt x="361" y="84"/>
                </a:lnTo>
                <a:lnTo>
                  <a:pt x="421" y="55"/>
                </a:lnTo>
                <a:lnTo>
                  <a:pt x="484" y="32"/>
                </a:lnTo>
                <a:lnTo>
                  <a:pt x="550" y="15"/>
                </a:lnTo>
                <a:lnTo>
                  <a:pt x="620" y="4"/>
                </a:lnTo>
                <a:lnTo>
                  <a:pt x="690" y="0"/>
                </a:lnTo>
                <a:lnTo>
                  <a:pt x="757" y="4"/>
                </a:lnTo>
                <a:lnTo>
                  <a:pt x="825" y="14"/>
                </a:lnTo>
                <a:lnTo>
                  <a:pt x="888" y="30"/>
                </a:lnTo>
                <a:lnTo>
                  <a:pt x="950" y="52"/>
                </a:lnTo>
                <a:lnTo>
                  <a:pt x="1008" y="80"/>
                </a:lnTo>
                <a:lnTo>
                  <a:pt x="1064" y="112"/>
                </a:lnTo>
                <a:lnTo>
                  <a:pt x="1117" y="150"/>
                </a:lnTo>
                <a:lnTo>
                  <a:pt x="1165" y="192"/>
                </a:lnTo>
                <a:lnTo>
                  <a:pt x="1209" y="238"/>
                </a:lnTo>
                <a:lnTo>
                  <a:pt x="767" y="238"/>
                </a:lnTo>
                <a:lnTo>
                  <a:pt x="739" y="241"/>
                </a:lnTo>
                <a:lnTo>
                  <a:pt x="713" y="249"/>
                </a:lnTo>
                <a:lnTo>
                  <a:pt x="686" y="260"/>
                </a:lnTo>
                <a:lnTo>
                  <a:pt x="661" y="275"/>
                </a:lnTo>
                <a:lnTo>
                  <a:pt x="641" y="290"/>
                </a:lnTo>
                <a:lnTo>
                  <a:pt x="624" y="305"/>
                </a:lnTo>
                <a:lnTo>
                  <a:pt x="617" y="312"/>
                </a:lnTo>
                <a:lnTo>
                  <a:pt x="607" y="322"/>
                </a:lnTo>
                <a:lnTo>
                  <a:pt x="594" y="336"/>
                </a:lnTo>
                <a:lnTo>
                  <a:pt x="577" y="352"/>
                </a:lnTo>
                <a:lnTo>
                  <a:pt x="558" y="371"/>
                </a:lnTo>
                <a:lnTo>
                  <a:pt x="538" y="392"/>
                </a:lnTo>
                <a:lnTo>
                  <a:pt x="515" y="415"/>
                </a:lnTo>
                <a:lnTo>
                  <a:pt x="492" y="438"/>
                </a:lnTo>
                <a:lnTo>
                  <a:pt x="467" y="463"/>
                </a:lnTo>
                <a:lnTo>
                  <a:pt x="443" y="487"/>
                </a:lnTo>
                <a:lnTo>
                  <a:pt x="418" y="511"/>
                </a:lnTo>
                <a:lnTo>
                  <a:pt x="394" y="536"/>
                </a:lnTo>
                <a:lnTo>
                  <a:pt x="372" y="558"/>
                </a:lnTo>
                <a:lnTo>
                  <a:pt x="351" y="579"/>
                </a:lnTo>
                <a:lnTo>
                  <a:pt x="330" y="598"/>
                </a:lnTo>
                <a:lnTo>
                  <a:pt x="314" y="615"/>
                </a:lnTo>
                <a:lnTo>
                  <a:pt x="299" y="630"/>
                </a:lnTo>
                <a:lnTo>
                  <a:pt x="288" y="641"/>
                </a:lnTo>
                <a:lnTo>
                  <a:pt x="280" y="648"/>
                </a:lnTo>
                <a:lnTo>
                  <a:pt x="259" y="666"/>
                </a:lnTo>
                <a:lnTo>
                  <a:pt x="239" y="677"/>
                </a:lnTo>
                <a:lnTo>
                  <a:pt x="218" y="685"/>
                </a:lnTo>
                <a:lnTo>
                  <a:pt x="196" y="688"/>
                </a:lnTo>
                <a:lnTo>
                  <a:pt x="169" y="689"/>
                </a:lnTo>
                <a:lnTo>
                  <a:pt x="0" y="689"/>
                </a:lnTo>
                <a:close/>
                <a:moveTo>
                  <a:pt x="302" y="886"/>
                </a:moveTo>
                <a:lnTo>
                  <a:pt x="325" y="886"/>
                </a:lnTo>
                <a:lnTo>
                  <a:pt x="345" y="884"/>
                </a:lnTo>
                <a:lnTo>
                  <a:pt x="362" y="880"/>
                </a:lnTo>
                <a:lnTo>
                  <a:pt x="379" y="873"/>
                </a:lnTo>
                <a:lnTo>
                  <a:pt x="395" y="862"/>
                </a:lnTo>
                <a:lnTo>
                  <a:pt x="413" y="847"/>
                </a:lnTo>
                <a:lnTo>
                  <a:pt x="421" y="839"/>
                </a:lnTo>
                <a:lnTo>
                  <a:pt x="432" y="829"/>
                </a:lnTo>
                <a:lnTo>
                  <a:pt x="447" y="815"/>
                </a:lnTo>
                <a:lnTo>
                  <a:pt x="464" y="798"/>
                </a:lnTo>
                <a:lnTo>
                  <a:pt x="483" y="779"/>
                </a:lnTo>
                <a:lnTo>
                  <a:pt x="504" y="757"/>
                </a:lnTo>
                <a:lnTo>
                  <a:pt x="528" y="735"/>
                </a:lnTo>
                <a:lnTo>
                  <a:pt x="551" y="712"/>
                </a:lnTo>
                <a:lnTo>
                  <a:pt x="576" y="687"/>
                </a:lnTo>
                <a:lnTo>
                  <a:pt x="600" y="662"/>
                </a:lnTo>
                <a:lnTo>
                  <a:pt x="624" y="639"/>
                </a:lnTo>
                <a:lnTo>
                  <a:pt x="648" y="615"/>
                </a:lnTo>
                <a:lnTo>
                  <a:pt x="670" y="593"/>
                </a:lnTo>
                <a:lnTo>
                  <a:pt x="691" y="572"/>
                </a:lnTo>
                <a:lnTo>
                  <a:pt x="710" y="552"/>
                </a:lnTo>
                <a:lnTo>
                  <a:pt x="726" y="536"/>
                </a:lnTo>
                <a:lnTo>
                  <a:pt x="741" y="522"/>
                </a:lnTo>
                <a:lnTo>
                  <a:pt x="751" y="511"/>
                </a:lnTo>
                <a:lnTo>
                  <a:pt x="757" y="504"/>
                </a:lnTo>
                <a:lnTo>
                  <a:pt x="774" y="489"/>
                </a:lnTo>
                <a:lnTo>
                  <a:pt x="794" y="473"/>
                </a:lnTo>
                <a:lnTo>
                  <a:pt x="819" y="459"/>
                </a:lnTo>
                <a:lnTo>
                  <a:pt x="845" y="447"/>
                </a:lnTo>
                <a:lnTo>
                  <a:pt x="873" y="439"/>
                </a:lnTo>
                <a:lnTo>
                  <a:pt x="901" y="436"/>
                </a:lnTo>
                <a:lnTo>
                  <a:pt x="1331" y="436"/>
                </a:lnTo>
                <a:lnTo>
                  <a:pt x="1310" y="388"/>
                </a:lnTo>
                <a:lnTo>
                  <a:pt x="1285" y="342"/>
                </a:lnTo>
                <a:lnTo>
                  <a:pt x="1257" y="298"/>
                </a:lnTo>
                <a:lnTo>
                  <a:pt x="928" y="298"/>
                </a:lnTo>
                <a:lnTo>
                  <a:pt x="900" y="300"/>
                </a:lnTo>
                <a:lnTo>
                  <a:pt x="873" y="308"/>
                </a:lnTo>
                <a:lnTo>
                  <a:pt x="849" y="319"/>
                </a:lnTo>
                <a:lnTo>
                  <a:pt x="828" y="333"/>
                </a:lnTo>
                <a:lnTo>
                  <a:pt x="810" y="349"/>
                </a:lnTo>
                <a:lnTo>
                  <a:pt x="803" y="354"/>
                </a:lnTo>
                <a:lnTo>
                  <a:pt x="793" y="364"/>
                </a:lnTo>
                <a:lnTo>
                  <a:pt x="780" y="378"/>
                </a:lnTo>
                <a:lnTo>
                  <a:pt x="764" y="395"/>
                </a:lnTo>
                <a:lnTo>
                  <a:pt x="745" y="414"/>
                </a:lnTo>
                <a:lnTo>
                  <a:pt x="724" y="434"/>
                </a:lnTo>
                <a:lnTo>
                  <a:pt x="701" y="456"/>
                </a:lnTo>
                <a:lnTo>
                  <a:pt x="677" y="481"/>
                </a:lnTo>
                <a:lnTo>
                  <a:pt x="653" y="504"/>
                </a:lnTo>
                <a:lnTo>
                  <a:pt x="627" y="529"/>
                </a:lnTo>
                <a:lnTo>
                  <a:pt x="604" y="554"/>
                </a:lnTo>
                <a:lnTo>
                  <a:pt x="579" y="577"/>
                </a:lnTo>
                <a:lnTo>
                  <a:pt x="557" y="601"/>
                </a:lnTo>
                <a:lnTo>
                  <a:pt x="536" y="621"/>
                </a:lnTo>
                <a:lnTo>
                  <a:pt x="516" y="641"/>
                </a:lnTo>
                <a:lnTo>
                  <a:pt x="501" y="657"/>
                </a:lnTo>
                <a:lnTo>
                  <a:pt x="486" y="671"/>
                </a:lnTo>
                <a:lnTo>
                  <a:pt x="476" y="681"/>
                </a:lnTo>
                <a:lnTo>
                  <a:pt x="471" y="688"/>
                </a:lnTo>
                <a:lnTo>
                  <a:pt x="468" y="690"/>
                </a:lnTo>
                <a:lnTo>
                  <a:pt x="463" y="696"/>
                </a:lnTo>
                <a:lnTo>
                  <a:pt x="454" y="704"/>
                </a:lnTo>
                <a:lnTo>
                  <a:pt x="441" y="714"/>
                </a:lnTo>
                <a:lnTo>
                  <a:pt x="425" y="724"/>
                </a:lnTo>
                <a:lnTo>
                  <a:pt x="406" y="734"/>
                </a:lnTo>
                <a:lnTo>
                  <a:pt x="382" y="742"/>
                </a:lnTo>
                <a:lnTo>
                  <a:pt x="355" y="748"/>
                </a:lnTo>
                <a:lnTo>
                  <a:pt x="325" y="750"/>
                </a:lnTo>
                <a:lnTo>
                  <a:pt x="2" y="751"/>
                </a:lnTo>
                <a:lnTo>
                  <a:pt x="8" y="797"/>
                </a:lnTo>
                <a:lnTo>
                  <a:pt x="18" y="843"/>
                </a:lnTo>
                <a:lnTo>
                  <a:pt x="29" y="886"/>
                </a:lnTo>
                <a:lnTo>
                  <a:pt x="302" y="886"/>
                </a:lnTo>
                <a:close/>
                <a:moveTo>
                  <a:pt x="450" y="1087"/>
                </a:moveTo>
                <a:lnTo>
                  <a:pt x="477" y="1086"/>
                </a:lnTo>
                <a:lnTo>
                  <a:pt x="500" y="1082"/>
                </a:lnTo>
                <a:lnTo>
                  <a:pt x="521" y="1074"/>
                </a:lnTo>
                <a:lnTo>
                  <a:pt x="540" y="1062"/>
                </a:lnTo>
                <a:lnTo>
                  <a:pt x="561" y="1045"/>
                </a:lnTo>
                <a:lnTo>
                  <a:pt x="570" y="1036"/>
                </a:lnTo>
                <a:lnTo>
                  <a:pt x="583" y="1024"/>
                </a:lnTo>
                <a:lnTo>
                  <a:pt x="599" y="1008"/>
                </a:lnTo>
                <a:lnTo>
                  <a:pt x="617" y="989"/>
                </a:lnTo>
                <a:lnTo>
                  <a:pt x="639" y="968"/>
                </a:lnTo>
                <a:lnTo>
                  <a:pt x="662" y="945"/>
                </a:lnTo>
                <a:lnTo>
                  <a:pt x="686" y="920"/>
                </a:lnTo>
                <a:lnTo>
                  <a:pt x="711" y="894"/>
                </a:lnTo>
                <a:lnTo>
                  <a:pt x="736" y="868"/>
                </a:lnTo>
                <a:lnTo>
                  <a:pt x="762" y="843"/>
                </a:lnTo>
                <a:lnTo>
                  <a:pt x="786" y="818"/>
                </a:lnTo>
                <a:lnTo>
                  <a:pt x="811" y="793"/>
                </a:lnTo>
                <a:lnTo>
                  <a:pt x="832" y="770"/>
                </a:lnTo>
                <a:lnTo>
                  <a:pt x="854" y="750"/>
                </a:lnTo>
                <a:lnTo>
                  <a:pt x="872" y="731"/>
                </a:lnTo>
                <a:lnTo>
                  <a:pt x="886" y="716"/>
                </a:lnTo>
                <a:lnTo>
                  <a:pt x="897" y="704"/>
                </a:lnTo>
                <a:lnTo>
                  <a:pt x="905" y="696"/>
                </a:lnTo>
                <a:lnTo>
                  <a:pt x="922" y="680"/>
                </a:lnTo>
                <a:lnTo>
                  <a:pt x="942" y="664"/>
                </a:lnTo>
                <a:lnTo>
                  <a:pt x="967" y="651"/>
                </a:lnTo>
                <a:lnTo>
                  <a:pt x="994" y="639"/>
                </a:lnTo>
                <a:lnTo>
                  <a:pt x="1021" y="631"/>
                </a:lnTo>
                <a:lnTo>
                  <a:pt x="1049" y="629"/>
                </a:lnTo>
                <a:lnTo>
                  <a:pt x="1377" y="629"/>
                </a:lnTo>
                <a:lnTo>
                  <a:pt x="1374" y="594"/>
                </a:lnTo>
                <a:lnTo>
                  <a:pt x="1368" y="560"/>
                </a:lnTo>
                <a:lnTo>
                  <a:pt x="1360" y="529"/>
                </a:lnTo>
                <a:lnTo>
                  <a:pt x="1351" y="495"/>
                </a:lnTo>
                <a:lnTo>
                  <a:pt x="1077" y="495"/>
                </a:lnTo>
                <a:lnTo>
                  <a:pt x="1049" y="498"/>
                </a:lnTo>
                <a:lnTo>
                  <a:pt x="1022" y="505"/>
                </a:lnTo>
                <a:lnTo>
                  <a:pt x="996" y="517"/>
                </a:lnTo>
                <a:lnTo>
                  <a:pt x="975" y="531"/>
                </a:lnTo>
                <a:lnTo>
                  <a:pt x="957" y="546"/>
                </a:lnTo>
                <a:lnTo>
                  <a:pt x="949" y="551"/>
                </a:lnTo>
                <a:lnTo>
                  <a:pt x="939" y="563"/>
                </a:lnTo>
                <a:lnTo>
                  <a:pt x="925" y="576"/>
                </a:lnTo>
                <a:lnTo>
                  <a:pt x="909" y="593"/>
                </a:lnTo>
                <a:lnTo>
                  <a:pt x="890" y="611"/>
                </a:lnTo>
                <a:lnTo>
                  <a:pt x="868" y="632"/>
                </a:lnTo>
                <a:lnTo>
                  <a:pt x="846" y="654"/>
                </a:lnTo>
                <a:lnTo>
                  <a:pt x="822" y="678"/>
                </a:lnTo>
                <a:lnTo>
                  <a:pt x="798" y="703"/>
                </a:lnTo>
                <a:lnTo>
                  <a:pt x="774" y="727"/>
                </a:lnTo>
                <a:lnTo>
                  <a:pt x="750" y="751"/>
                </a:lnTo>
                <a:lnTo>
                  <a:pt x="726" y="774"/>
                </a:lnTo>
                <a:lnTo>
                  <a:pt x="704" y="797"/>
                </a:lnTo>
                <a:lnTo>
                  <a:pt x="682" y="818"/>
                </a:lnTo>
                <a:lnTo>
                  <a:pt x="664" y="837"/>
                </a:lnTo>
                <a:lnTo>
                  <a:pt x="648" y="853"/>
                </a:lnTo>
                <a:lnTo>
                  <a:pt x="634" y="867"/>
                </a:lnTo>
                <a:lnTo>
                  <a:pt x="624" y="877"/>
                </a:lnTo>
                <a:lnTo>
                  <a:pt x="617" y="884"/>
                </a:lnTo>
                <a:lnTo>
                  <a:pt x="615" y="885"/>
                </a:lnTo>
                <a:lnTo>
                  <a:pt x="611" y="892"/>
                </a:lnTo>
                <a:lnTo>
                  <a:pt x="602" y="900"/>
                </a:lnTo>
                <a:lnTo>
                  <a:pt x="589" y="910"/>
                </a:lnTo>
                <a:lnTo>
                  <a:pt x="574" y="920"/>
                </a:lnTo>
                <a:lnTo>
                  <a:pt x="553" y="930"/>
                </a:lnTo>
                <a:lnTo>
                  <a:pt x="531" y="938"/>
                </a:lnTo>
                <a:lnTo>
                  <a:pt x="504" y="943"/>
                </a:lnTo>
                <a:lnTo>
                  <a:pt x="474" y="946"/>
                </a:lnTo>
                <a:lnTo>
                  <a:pt x="49" y="946"/>
                </a:lnTo>
                <a:lnTo>
                  <a:pt x="72" y="995"/>
                </a:lnTo>
                <a:lnTo>
                  <a:pt x="97" y="1042"/>
                </a:lnTo>
                <a:lnTo>
                  <a:pt x="127" y="1087"/>
                </a:lnTo>
                <a:lnTo>
                  <a:pt x="450" y="1087"/>
                </a:lnTo>
                <a:close/>
                <a:moveTo>
                  <a:pt x="175" y="1146"/>
                </a:moveTo>
                <a:lnTo>
                  <a:pt x="218" y="1192"/>
                </a:lnTo>
                <a:lnTo>
                  <a:pt x="267" y="1232"/>
                </a:lnTo>
                <a:lnTo>
                  <a:pt x="319" y="1269"/>
                </a:lnTo>
                <a:lnTo>
                  <a:pt x="374" y="1301"/>
                </a:lnTo>
                <a:lnTo>
                  <a:pt x="432" y="1328"/>
                </a:lnTo>
                <a:lnTo>
                  <a:pt x="493" y="1349"/>
                </a:lnTo>
                <a:lnTo>
                  <a:pt x="557" y="1365"/>
                </a:lnTo>
                <a:lnTo>
                  <a:pt x="622" y="1375"/>
                </a:lnTo>
                <a:lnTo>
                  <a:pt x="690" y="1378"/>
                </a:lnTo>
                <a:lnTo>
                  <a:pt x="755" y="1375"/>
                </a:lnTo>
                <a:lnTo>
                  <a:pt x="820" y="1366"/>
                </a:lnTo>
                <a:lnTo>
                  <a:pt x="882" y="1350"/>
                </a:lnTo>
                <a:lnTo>
                  <a:pt x="942" y="1330"/>
                </a:lnTo>
                <a:lnTo>
                  <a:pt x="999" y="1303"/>
                </a:lnTo>
                <a:lnTo>
                  <a:pt x="1053" y="1272"/>
                </a:lnTo>
                <a:lnTo>
                  <a:pt x="1105" y="1237"/>
                </a:lnTo>
                <a:lnTo>
                  <a:pt x="1153" y="1197"/>
                </a:lnTo>
                <a:lnTo>
                  <a:pt x="1197" y="1152"/>
                </a:lnTo>
                <a:lnTo>
                  <a:pt x="1237" y="1105"/>
                </a:lnTo>
                <a:lnTo>
                  <a:pt x="1272" y="1053"/>
                </a:lnTo>
                <a:lnTo>
                  <a:pt x="1303" y="998"/>
                </a:lnTo>
                <a:lnTo>
                  <a:pt x="1329" y="941"/>
                </a:lnTo>
                <a:lnTo>
                  <a:pt x="1350" y="881"/>
                </a:lnTo>
                <a:lnTo>
                  <a:pt x="1366" y="819"/>
                </a:lnTo>
                <a:lnTo>
                  <a:pt x="1376" y="755"/>
                </a:lnTo>
                <a:lnTo>
                  <a:pt x="1379" y="689"/>
                </a:lnTo>
                <a:lnTo>
                  <a:pt x="1210" y="689"/>
                </a:lnTo>
                <a:lnTo>
                  <a:pt x="1182" y="691"/>
                </a:lnTo>
                <a:lnTo>
                  <a:pt x="1154" y="699"/>
                </a:lnTo>
                <a:lnTo>
                  <a:pt x="1129" y="710"/>
                </a:lnTo>
                <a:lnTo>
                  <a:pt x="1107" y="724"/>
                </a:lnTo>
                <a:lnTo>
                  <a:pt x="1090" y="738"/>
                </a:lnTo>
                <a:lnTo>
                  <a:pt x="1083" y="745"/>
                </a:lnTo>
                <a:lnTo>
                  <a:pt x="1073" y="755"/>
                </a:lnTo>
                <a:lnTo>
                  <a:pt x="1060" y="769"/>
                </a:lnTo>
                <a:lnTo>
                  <a:pt x="1044" y="785"/>
                </a:lnTo>
                <a:lnTo>
                  <a:pt x="1025" y="806"/>
                </a:lnTo>
                <a:lnTo>
                  <a:pt x="1005" y="827"/>
                </a:lnTo>
                <a:lnTo>
                  <a:pt x="983" y="849"/>
                </a:lnTo>
                <a:lnTo>
                  <a:pt x="959" y="874"/>
                </a:lnTo>
                <a:lnTo>
                  <a:pt x="934" y="899"/>
                </a:lnTo>
                <a:lnTo>
                  <a:pt x="910" y="924"/>
                </a:lnTo>
                <a:lnTo>
                  <a:pt x="885" y="949"/>
                </a:lnTo>
                <a:lnTo>
                  <a:pt x="862" y="974"/>
                </a:lnTo>
                <a:lnTo>
                  <a:pt x="839" y="996"/>
                </a:lnTo>
                <a:lnTo>
                  <a:pt x="818" y="1017"/>
                </a:lnTo>
                <a:lnTo>
                  <a:pt x="800" y="1036"/>
                </a:lnTo>
                <a:lnTo>
                  <a:pt x="783" y="1053"/>
                </a:lnTo>
                <a:lnTo>
                  <a:pt x="770" y="1068"/>
                </a:lnTo>
                <a:lnTo>
                  <a:pt x="760" y="1078"/>
                </a:lnTo>
                <a:lnTo>
                  <a:pt x="753" y="1083"/>
                </a:lnTo>
                <a:lnTo>
                  <a:pt x="752" y="1086"/>
                </a:lnTo>
                <a:lnTo>
                  <a:pt x="746" y="1091"/>
                </a:lnTo>
                <a:lnTo>
                  <a:pt x="736" y="1100"/>
                </a:lnTo>
                <a:lnTo>
                  <a:pt x="724" y="1110"/>
                </a:lnTo>
                <a:lnTo>
                  <a:pt x="707" y="1120"/>
                </a:lnTo>
                <a:lnTo>
                  <a:pt x="687" y="1130"/>
                </a:lnTo>
                <a:lnTo>
                  <a:pt x="663" y="1138"/>
                </a:lnTo>
                <a:lnTo>
                  <a:pt x="635" y="1144"/>
                </a:lnTo>
                <a:lnTo>
                  <a:pt x="605" y="1146"/>
                </a:lnTo>
                <a:lnTo>
                  <a:pt x="175" y="1146"/>
                </a:lnTo>
                <a:close/>
                <a:moveTo>
                  <a:pt x="2317" y="771"/>
                </a:moveTo>
                <a:lnTo>
                  <a:pt x="2309" y="757"/>
                </a:lnTo>
                <a:lnTo>
                  <a:pt x="2300" y="743"/>
                </a:lnTo>
                <a:lnTo>
                  <a:pt x="2289" y="728"/>
                </a:lnTo>
                <a:lnTo>
                  <a:pt x="2277" y="713"/>
                </a:lnTo>
                <a:lnTo>
                  <a:pt x="2261" y="697"/>
                </a:lnTo>
                <a:lnTo>
                  <a:pt x="2241" y="681"/>
                </a:lnTo>
                <a:lnTo>
                  <a:pt x="2217" y="666"/>
                </a:lnTo>
                <a:lnTo>
                  <a:pt x="2188" y="651"/>
                </a:lnTo>
                <a:lnTo>
                  <a:pt x="2153" y="638"/>
                </a:lnTo>
                <a:lnTo>
                  <a:pt x="2113" y="626"/>
                </a:lnTo>
                <a:lnTo>
                  <a:pt x="2066" y="614"/>
                </a:lnTo>
                <a:lnTo>
                  <a:pt x="2024" y="604"/>
                </a:lnTo>
                <a:lnTo>
                  <a:pt x="1989" y="595"/>
                </a:lnTo>
                <a:lnTo>
                  <a:pt x="1957" y="587"/>
                </a:lnTo>
                <a:lnTo>
                  <a:pt x="1931" y="580"/>
                </a:lnTo>
                <a:lnTo>
                  <a:pt x="1909" y="575"/>
                </a:lnTo>
                <a:lnTo>
                  <a:pt x="1889" y="570"/>
                </a:lnTo>
                <a:lnTo>
                  <a:pt x="1873" y="567"/>
                </a:lnTo>
                <a:lnTo>
                  <a:pt x="1859" y="564"/>
                </a:lnTo>
                <a:lnTo>
                  <a:pt x="1845" y="560"/>
                </a:lnTo>
                <a:lnTo>
                  <a:pt x="1832" y="556"/>
                </a:lnTo>
                <a:lnTo>
                  <a:pt x="1817" y="550"/>
                </a:lnTo>
                <a:lnTo>
                  <a:pt x="1803" y="544"/>
                </a:lnTo>
                <a:lnTo>
                  <a:pt x="1789" y="533"/>
                </a:lnTo>
                <a:lnTo>
                  <a:pt x="1777" y="522"/>
                </a:lnTo>
                <a:lnTo>
                  <a:pt x="1767" y="508"/>
                </a:lnTo>
                <a:lnTo>
                  <a:pt x="1758" y="490"/>
                </a:lnTo>
                <a:lnTo>
                  <a:pt x="1753" y="470"/>
                </a:lnTo>
                <a:lnTo>
                  <a:pt x="1751" y="445"/>
                </a:lnTo>
                <a:lnTo>
                  <a:pt x="1754" y="419"/>
                </a:lnTo>
                <a:lnTo>
                  <a:pt x="1762" y="397"/>
                </a:lnTo>
                <a:lnTo>
                  <a:pt x="1775" y="377"/>
                </a:lnTo>
                <a:lnTo>
                  <a:pt x="1793" y="360"/>
                </a:lnTo>
                <a:lnTo>
                  <a:pt x="1813" y="346"/>
                </a:lnTo>
                <a:lnTo>
                  <a:pt x="1836" y="335"/>
                </a:lnTo>
                <a:lnTo>
                  <a:pt x="1861" y="327"/>
                </a:lnTo>
                <a:lnTo>
                  <a:pt x="1888" y="323"/>
                </a:lnTo>
                <a:lnTo>
                  <a:pt x="1916" y="321"/>
                </a:lnTo>
                <a:lnTo>
                  <a:pt x="1937" y="322"/>
                </a:lnTo>
                <a:lnTo>
                  <a:pt x="1958" y="324"/>
                </a:lnTo>
                <a:lnTo>
                  <a:pt x="1981" y="328"/>
                </a:lnTo>
                <a:lnTo>
                  <a:pt x="2002" y="335"/>
                </a:lnTo>
                <a:lnTo>
                  <a:pt x="2023" y="343"/>
                </a:lnTo>
                <a:lnTo>
                  <a:pt x="2043" y="354"/>
                </a:lnTo>
                <a:lnTo>
                  <a:pt x="2063" y="368"/>
                </a:lnTo>
                <a:lnTo>
                  <a:pt x="2080" y="384"/>
                </a:lnTo>
                <a:lnTo>
                  <a:pt x="2095" y="403"/>
                </a:lnTo>
                <a:lnTo>
                  <a:pt x="2107" y="427"/>
                </a:lnTo>
                <a:lnTo>
                  <a:pt x="2117" y="453"/>
                </a:lnTo>
                <a:lnTo>
                  <a:pt x="2123" y="483"/>
                </a:lnTo>
                <a:lnTo>
                  <a:pt x="2317" y="483"/>
                </a:lnTo>
                <a:lnTo>
                  <a:pt x="2317" y="771"/>
                </a:lnTo>
                <a:close/>
                <a:moveTo>
                  <a:pt x="3336" y="185"/>
                </a:moveTo>
                <a:lnTo>
                  <a:pt x="3010" y="185"/>
                </a:lnTo>
                <a:lnTo>
                  <a:pt x="2827" y="894"/>
                </a:lnTo>
                <a:lnTo>
                  <a:pt x="2643" y="185"/>
                </a:lnTo>
                <a:lnTo>
                  <a:pt x="2317" y="185"/>
                </a:lnTo>
                <a:lnTo>
                  <a:pt x="2317" y="414"/>
                </a:lnTo>
                <a:lnTo>
                  <a:pt x="2297" y="367"/>
                </a:lnTo>
                <a:lnTo>
                  <a:pt x="2274" y="325"/>
                </a:lnTo>
                <a:lnTo>
                  <a:pt x="2250" y="290"/>
                </a:lnTo>
                <a:lnTo>
                  <a:pt x="2224" y="259"/>
                </a:lnTo>
                <a:lnTo>
                  <a:pt x="2197" y="232"/>
                </a:lnTo>
                <a:lnTo>
                  <a:pt x="2169" y="211"/>
                </a:lnTo>
                <a:lnTo>
                  <a:pt x="2140" y="192"/>
                </a:lnTo>
                <a:lnTo>
                  <a:pt x="2112" y="177"/>
                </a:lnTo>
                <a:lnTo>
                  <a:pt x="2084" y="165"/>
                </a:lnTo>
                <a:lnTo>
                  <a:pt x="2056" y="156"/>
                </a:lnTo>
                <a:lnTo>
                  <a:pt x="2030" y="149"/>
                </a:lnTo>
                <a:lnTo>
                  <a:pt x="2005" y="145"/>
                </a:lnTo>
                <a:lnTo>
                  <a:pt x="1983" y="141"/>
                </a:lnTo>
                <a:lnTo>
                  <a:pt x="1963" y="140"/>
                </a:lnTo>
                <a:lnTo>
                  <a:pt x="1945" y="139"/>
                </a:lnTo>
                <a:lnTo>
                  <a:pt x="1931" y="139"/>
                </a:lnTo>
                <a:lnTo>
                  <a:pt x="1880" y="141"/>
                </a:lnTo>
                <a:lnTo>
                  <a:pt x="1833" y="147"/>
                </a:lnTo>
                <a:lnTo>
                  <a:pt x="1789" y="156"/>
                </a:lnTo>
                <a:lnTo>
                  <a:pt x="1750" y="169"/>
                </a:lnTo>
                <a:lnTo>
                  <a:pt x="1714" y="184"/>
                </a:lnTo>
                <a:lnTo>
                  <a:pt x="1683" y="202"/>
                </a:lnTo>
                <a:lnTo>
                  <a:pt x="1655" y="222"/>
                </a:lnTo>
                <a:lnTo>
                  <a:pt x="1630" y="244"/>
                </a:lnTo>
                <a:lnTo>
                  <a:pt x="1609" y="268"/>
                </a:lnTo>
                <a:lnTo>
                  <a:pt x="1591" y="293"/>
                </a:lnTo>
                <a:lnTo>
                  <a:pt x="1575" y="318"/>
                </a:lnTo>
                <a:lnTo>
                  <a:pt x="1564" y="345"/>
                </a:lnTo>
                <a:lnTo>
                  <a:pt x="1554" y="371"/>
                </a:lnTo>
                <a:lnTo>
                  <a:pt x="1548" y="398"/>
                </a:lnTo>
                <a:lnTo>
                  <a:pt x="1544" y="424"/>
                </a:lnTo>
                <a:lnTo>
                  <a:pt x="1543" y="448"/>
                </a:lnTo>
                <a:lnTo>
                  <a:pt x="1545" y="489"/>
                </a:lnTo>
                <a:lnTo>
                  <a:pt x="1552" y="526"/>
                </a:lnTo>
                <a:lnTo>
                  <a:pt x="1562" y="558"/>
                </a:lnTo>
                <a:lnTo>
                  <a:pt x="1575" y="588"/>
                </a:lnTo>
                <a:lnTo>
                  <a:pt x="1590" y="614"/>
                </a:lnTo>
                <a:lnTo>
                  <a:pt x="1608" y="638"/>
                </a:lnTo>
                <a:lnTo>
                  <a:pt x="1627" y="658"/>
                </a:lnTo>
                <a:lnTo>
                  <a:pt x="1647" y="676"/>
                </a:lnTo>
                <a:lnTo>
                  <a:pt x="1667" y="690"/>
                </a:lnTo>
                <a:lnTo>
                  <a:pt x="1686" y="704"/>
                </a:lnTo>
                <a:lnTo>
                  <a:pt x="1706" y="714"/>
                </a:lnTo>
                <a:lnTo>
                  <a:pt x="1724" y="722"/>
                </a:lnTo>
                <a:lnTo>
                  <a:pt x="1740" y="728"/>
                </a:lnTo>
                <a:lnTo>
                  <a:pt x="1754" y="733"/>
                </a:lnTo>
                <a:lnTo>
                  <a:pt x="1766" y="736"/>
                </a:lnTo>
                <a:lnTo>
                  <a:pt x="1779" y="740"/>
                </a:lnTo>
                <a:lnTo>
                  <a:pt x="1798" y="744"/>
                </a:lnTo>
                <a:lnTo>
                  <a:pt x="1822" y="751"/>
                </a:lnTo>
                <a:lnTo>
                  <a:pt x="1850" y="756"/>
                </a:lnTo>
                <a:lnTo>
                  <a:pt x="1879" y="764"/>
                </a:lnTo>
                <a:lnTo>
                  <a:pt x="1910" y="772"/>
                </a:lnTo>
                <a:lnTo>
                  <a:pt x="1940" y="779"/>
                </a:lnTo>
                <a:lnTo>
                  <a:pt x="1971" y="787"/>
                </a:lnTo>
                <a:lnTo>
                  <a:pt x="1998" y="793"/>
                </a:lnTo>
                <a:lnTo>
                  <a:pt x="2021" y="800"/>
                </a:lnTo>
                <a:lnTo>
                  <a:pt x="2040" y="804"/>
                </a:lnTo>
                <a:lnTo>
                  <a:pt x="2054" y="808"/>
                </a:lnTo>
                <a:lnTo>
                  <a:pt x="2078" y="818"/>
                </a:lnTo>
                <a:lnTo>
                  <a:pt x="2100" y="832"/>
                </a:lnTo>
                <a:lnTo>
                  <a:pt x="2117" y="850"/>
                </a:lnTo>
                <a:lnTo>
                  <a:pt x="2132" y="871"/>
                </a:lnTo>
                <a:lnTo>
                  <a:pt x="2140" y="895"/>
                </a:lnTo>
                <a:lnTo>
                  <a:pt x="2143" y="921"/>
                </a:lnTo>
                <a:lnTo>
                  <a:pt x="2143" y="934"/>
                </a:lnTo>
                <a:lnTo>
                  <a:pt x="2140" y="948"/>
                </a:lnTo>
                <a:lnTo>
                  <a:pt x="2135" y="964"/>
                </a:lnTo>
                <a:lnTo>
                  <a:pt x="2128" y="978"/>
                </a:lnTo>
                <a:lnTo>
                  <a:pt x="2117" y="994"/>
                </a:lnTo>
                <a:lnTo>
                  <a:pt x="2105" y="1007"/>
                </a:lnTo>
                <a:lnTo>
                  <a:pt x="2089" y="1021"/>
                </a:lnTo>
                <a:lnTo>
                  <a:pt x="2069" y="1033"/>
                </a:lnTo>
                <a:lnTo>
                  <a:pt x="2047" y="1042"/>
                </a:lnTo>
                <a:lnTo>
                  <a:pt x="2020" y="1050"/>
                </a:lnTo>
                <a:lnTo>
                  <a:pt x="1989" y="1054"/>
                </a:lnTo>
                <a:lnTo>
                  <a:pt x="1954" y="1057"/>
                </a:lnTo>
                <a:lnTo>
                  <a:pt x="1915" y="1054"/>
                </a:lnTo>
                <a:lnTo>
                  <a:pt x="1880" y="1049"/>
                </a:lnTo>
                <a:lnTo>
                  <a:pt x="1849" y="1040"/>
                </a:lnTo>
                <a:lnTo>
                  <a:pt x="1821" y="1027"/>
                </a:lnTo>
                <a:lnTo>
                  <a:pt x="1796" y="1012"/>
                </a:lnTo>
                <a:lnTo>
                  <a:pt x="1775" y="994"/>
                </a:lnTo>
                <a:lnTo>
                  <a:pt x="1758" y="974"/>
                </a:lnTo>
                <a:lnTo>
                  <a:pt x="1743" y="951"/>
                </a:lnTo>
                <a:lnTo>
                  <a:pt x="1732" y="928"/>
                </a:lnTo>
                <a:lnTo>
                  <a:pt x="1725" y="902"/>
                </a:lnTo>
                <a:lnTo>
                  <a:pt x="1720" y="876"/>
                </a:lnTo>
                <a:lnTo>
                  <a:pt x="1518" y="876"/>
                </a:lnTo>
                <a:lnTo>
                  <a:pt x="1518" y="877"/>
                </a:lnTo>
                <a:lnTo>
                  <a:pt x="1518" y="883"/>
                </a:lnTo>
                <a:lnTo>
                  <a:pt x="1518" y="892"/>
                </a:lnTo>
                <a:lnTo>
                  <a:pt x="1519" y="903"/>
                </a:lnTo>
                <a:lnTo>
                  <a:pt x="1521" y="917"/>
                </a:lnTo>
                <a:lnTo>
                  <a:pt x="1524" y="933"/>
                </a:lnTo>
                <a:lnTo>
                  <a:pt x="1528" y="951"/>
                </a:lnTo>
                <a:lnTo>
                  <a:pt x="1533" y="970"/>
                </a:lnTo>
                <a:lnTo>
                  <a:pt x="1539" y="992"/>
                </a:lnTo>
                <a:lnTo>
                  <a:pt x="1548" y="1013"/>
                </a:lnTo>
                <a:lnTo>
                  <a:pt x="1558" y="1035"/>
                </a:lnTo>
                <a:lnTo>
                  <a:pt x="1571" y="1058"/>
                </a:lnTo>
                <a:lnTo>
                  <a:pt x="1586" y="1081"/>
                </a:lnTo>
                <a:lnTo>
                  <a:pt x="1603" y="1104"/>
                </a:lnTo>
                <a:lnTo>
                  <a:pt x="1624" y="1125"/>
                </a:lnTo>
                <a:lnTo>
                  <a:pt x="1647" y="1146"/>
                </a:lnTo>
                <a:lnTo>
                  <a:pt x="1674" y="1165"/>
                </a:lnTo>
                <a:lnTo>
                  <a:pt x="1704" y="1183"/>
                </a:lnTo>
                <a:lnTo>
                  <a:pt x="1738" y="1200"/>
                </a:lnTo>
                <a:lnTo>
                  <a:pt x="1775" y="1213"/>
                </a:lnTo>
                <a:lnTo>
                  <a:pt x="1816" y="1225"/>
                </a:lnTo>
                <a:lnTo>
                  <a:pt x="1861" y="1234"/>
                </a:lnTo>
                <a:lnTo>
                  <a:pt x="1911" y="1238"/>
                </a:lnTo>
                <a:lnTo>
                  <a:pt x="1966" y="1240"/>
                </a:lnTo>
                <a:lnTo>
                  <a:pt x="2017" y="1238"/>
                </a:lnTo>
                <a:lnTo>
                  <a:pt x="2064" y="1232"/>
                </a:lnTo>
                <a:lnTo>
                  <a:pt x="2105" y="1223"/>
                </a:lnTo>
                <a:lnTo>
                  <a:pt x="2144" y="1211"/>
                </a:lnTo>
                <a:lnTo>
                  <a:pt x="2178" y="1197"/>
                </a:lnTo>
                <a:lnTo>
                  <a:pt x="2209" y="1180"/>
                </a:lnTo>
                <a:lnTo>
                  <a:pt x="2236" y="1161"/>
                </a:lnTo>
                <a:lnTo>
                  <a:pt x="2261" y="1141"/>
                </a:lnTo>
                <a:lnTo>
                  <a:pt x="2282" y="1119"/>
                </a:lnTo>
                <a:lnTo>
                  <a:pt x="2301" y="1096"/>
                </a:lnTo>
                <a:lnTo>
                  <a:pt x="2317" y="1073"/>
                </a:lnTo>
                <a:lnTo>
                  <a:pt x="2317" y="1202"/>
                </a:lnTo>
                <a:lnTo>
                  <a:pt x="2520" y="1202"/>
                </a:lnTo>
                <a:lnTo>
                  <a:pt x="2512" y="438"/>
                </a:lnTo>
                <a:lnTo>
                  <a:pt x="2724" y="1202"/>
                </a:lnTo>
                <a:lnTo>
                  <a:pt x="2930" y="1202"/>
                </a:lnTo>
                <a:lnTo>
                  <a:pt x="3141" y="438"/>
                </a:lnTo>
                <a:lnTo>
                  <a:pt x="3134" y="1202"/>
                </a:lnTo>
                <a:lnTo>
                  <a:pt x="3336" y="1202"/>
                </a:lnTo>
                <a:lnTo>
                  <a:pt x="3336" y="1013"/>
                </a:lnTo>
                <a:lnTo>
                  <a:pt x="3348" y="1034"/>
                </a:lnTo>
                <a:lnTo>
                  <a:pt x="3361" y="1055"/>
                </a:lnTo>
                <a:lnTo>
                  <a:pt x="3376" y="1078"/>
                </a:lnTo>
                <a:lnTo>
                  <a:pt x="3393" y="1099"/>
                </a:lnTo>
                <a:lnTo>
                  <a:pt x="3413" y="1121"/>
                </a:lnTo>
                <a:lnTo>
                  <a:pt x="3435" y="1143"/>
                </a:lnTo>
                <a:lnTo>
                  <a:pt x="3461" y="1163"/>
                </a:lnTo>
                <a:lnTo>
                  <a:pt x="3488" y="1181"/>
                </a:lnTo>
                <a:lnTo>
                  <a:pt x="3519" y="1198"/>
                </a:lnTo>
                <a:lnTo>
                  <a:pt x="3553" y="1212"/>
                </a:lnTo>
                <a:lnTo>
                  <a:pt x="3591" y="1225"/>
                </a:lnTo>
                <a:lnTo>
                  <a:pt x="3631" y="1234"/>
                </a:lnTo>
                <a:lnTo>
                  <a:pt x="3675" y="1239"/>
                </a:lnTo>
                <a:lnTo>
                  <a:pt x="3723" y="1241"/>
                </a:lnTo>
                <a:lnTo>
                  <a:pt x="3773" y="1239"/>
                </a:lnTo>
                <a:lnTo>
                  <a:pt x="3820" y="1232"/>
                </a:lnTo>
                <a:lnTo>
                  <a:pt x="3864" y="1222"/>
                </a:lnTo>
                <a:lnTo>
                  <a:pt x="3904" y="1209"/>
                </a:lnTo>
                <a:lnTo>
                  <a:pt x="3941" y="1191"/>
                </a:lnTo>
                <a:lnTo>
                  <a:pt x="3975" y="1171"/>
                </a:lnTo>
                <a:lnTo>
                  <a:pt x="4006" y="1147"/>
                </a:lnTo>
                <a:lnTo>
                  <a:pt x="4033" y="1120"/>
                </a:lnTo>
                <a:lnTo>
                  <a:pt x="4057" y="1091"/>
                </a:lnTo>
                <a:lnTo>
                  <a:pt x="4078" y="1060"/>
                </a:lnTo>
                <a:lnTo>
                  <a:pt x="4096" y="1026"/>
                </a:lnTo>
                <a:lnTo>
                  <a:pt x="4110" y="990"/>
                </a:lnTo>
                <a:lnTo>
                  <a:pt x="4123" y="953"/>
                </a:lnTo>
                <a:lnTo>
                  <a:pt x="4132" y="914"/>
                </a:lnTo>
                <a:lnTo>
                  <a:pt x="4137" y="874"/>
                </a:lnTo>
                <a:lnTo>
                  <a:pt x="3942" y="874"/>
                </a:lnTo>
                <a:lnTo>
                  <a:pt x="3935" y="906"/>
                </a:lnTo>
                <a:lnTo>
                  <a:pt x="3922" y="937"/>
                </a:lnTo>
                <a:lnTo>
                  <a:pt x="3905" y="965"/>
                </a:lnTo>
                <a:lnTo>
                  <a:pt x="3883" y="990"/>
                </a:lnTo>
                <a:lnTo>
                  <a:pt x="3857" y="1012"/>
                </a:lnTo>
                <a:lnTo>
                  <a:pt x="3828" y="1030"/>
                </a:lnTo>
                <a:lnTo>
                  <a:pt x="3797" y="1042"/>
                </a:lnTo>
                <a:lnTo>
                  <a:pt x="3761" y="1051"/>
                </a:lnTo>
                <a:lnTo>
                  <a:pt x="3724" y="1053"/>
                </a:lnTo>
                <a:lnTo>
                  <a:pt x="3717" y="1053"/>
                </a:lnTo>
                <a:lnTo>
                  <a:pt x="3709" y="1053"/>
                </a:lnTo>
                <a:lnTo>
                  <a:pt x="3698" y="1051"/>
                </a:lnTo>
                <a:lnTo>
                  <a:pt x="3685" y="1049"/>
                </a:lnTo>
                <a:lnTo>
                  <a:pt x="3670" y="1045"/>
                </a:lnTo>
                <a:lnTo>
                  <a:pt x="3653" y="1041"/>
                </a:lnTo>
                <a:lnTo>
                  <a:pt x="3637" y="1034"/>
                </a:lnTo>
                <a:lnTo>
                  <a:pt x="3619" y="1025"/>
                </a:lnTo>
                <a:lnTo>
                  <a:pt x="3601" y="1014"/>
                </a:lnTo>
                <a:lnTo>
                  <a:pt x="3582" y="1002"/>
                </a:lnTo>
                <a:lnTo>
                  <a:pt x="3564" y="986"/>
                </a:lnTo>
                <a:lnTo>
                  <a:pt x="3546" y="967"/>
                </a:lnTo>
                <a:lnTo>
                  <a:pt x="3529" y="946"/>
                </a:lnTo>
                <a:lnTo>
                  <a:pt x="3513" y="920"/>
                </a:lnTo>
                <a:lnTo>
                  <a:pt x="3500" y="892"/>
                </a:lnTo>
                <a:lnTo>
                  <a:pt x="3488" y="859"/>
                </a:lnTo>
                <a:lnTo>
                  <a:pt x="3478" y="824"/>
                </a:lnTo>
                <a:lnTo>
                  <a:pt x="3470" y="782"/>
                </a:lnTo>
                <a:lnTo>
                  <a:pt x="3465" y="737"/>
                </a:lnTo>
                <a:lnTo>
                  <a:pt x="3464" y="688"/>
                </a:lnTo>
                <a:lnTo>
                  <a:pt x="3465" y="634"/>
                </a:lnTo>
                <a:lnTo>
                  <a:pt x="3472" y="585"/>
                </a:lnTo>
                <a:lnTo>
                  <a:pt x="3482" y="539"/>
                </a:lnTo>
                <a:lnTo>
                  <a:pt x="3495" y="496"/>
                </a:lnTo>
                <a:lnTo>
                  <a:pt x="3512" y="458"/>
                </a:lnTo>
                <a:lnTo>
                  <a:pt x="3531" y="425"/>
                </a:lnTo>
                <a:lnTo>
                  <a:pt x="3554" y="396"/>
                </a:lnTo>
                <a:lnTo>
                  <a:pt x="3578" y="370"/>
                </a:lnTo>
                <a:lnTo>
                  <a:pt x="3604" y="349"/>
                </a:lnTo>
                <a:lnTo>
                  <a:pt x="3632" y="333"/>
                </a:lnTo>
                <a:lnTo>
                  <a:pt x="3661" y="321"/>
                </a:lnTo>
                <a:lnTo>
                  <a:pt x="3691" y="314"/>
                </a:lnTo>
                <a:lnTo>
                  <a:pt x="3723" y="312"/>
                </a:lnTo>
                <a:lnTo>
                  <a:pt x="3734" y="312"/>
                </a:lnTo>
                <a:lnTo>
                  <a:pt x="3748" y="313"/>
                </a:lnTo>
                <a:lnTo>
                  <a:pt x="3763" y="315"/>
                </a:lnTo>
                <a:lnTo>
                  <a:pt x="3780" y="318"/>
                </a:lnTo>
                <a:lnTo>
                  <a:pt x="3798" y="324"/>
                </a:lnTo>
                <a:lnTo>
                  <a:pt x="3817" y="332"/>
                </a:lnTo>
                <a:lnTo>
                  <a:pt x="3836" y="342"/>
                </a:lnTo>
                <a:lnTo>
                  <a:pt x="3854" y="354"/>
                </a:lnTo>
                <a:lnTo>
                  <a:pt x="3872" y="370"/>
                </a:lnTo>
                <a:lnTo>
                  <a:pt x="3889" y="388"/>
                </a:lnTo>
                <a:lnTo>
                  <a:pt x="3903" y="410"/>
                </a:lnTo>
                <a:lnTo>
                  <a:pt x="3914" y="436"/>
                </a:lnTo>
                <a:lnTo>
                  <a:pt x="3925" y="466"/>
                </a:lnTo>
                <a:lnTo>
                  <a:pt x="3930" y="501"/>
                </a:lnTo>
                <a:lnTo>
                  <a:pt x="4124" y="501"/>
                </a:lnTo>
                <a:lnTo>
                  <a:pt x="4118" y="453"/>
                </a:lnTo>
                <a:lnTo>
                  <a:pt x="4108" y="409"/>
                </a:lnTo>
                <a:lnTo>
                  <a:pt x="4094" y="369"/>
                </a:lnTo>
                <a:lnTo>
                  <a:pt x="4076" y="332"/>
                </a:lnTo>
                <a:lnTo>
                  <a:pt x="4054" y="297"/>
                </a:lnTo>
                <a:lnTo>
                  <a:pt x="4030" y="267"/>
                </a:lnTo>
                <a:lnTo>
                  <a:pt x="4002" y="240"/>
                </a:lnTo>
                <a:lnTo>
                  <a:pt x="3972" y="215"/>
                </a:lnTo>
                <a:lnTo>
                  <a:pt x="3939" y="195"/>
                </a:lnTo>
                <a:lnTo>
                  <a:pt x="3905" y="177"/>
                </a:lnTo>
                <a:lnTo>
                  <a:pt x="3871" y="164"/>
                </a:lnTo>
                <a:lnTo>
                  <a:pt x="3834" y="153"/>
                </a:lnTo>
                <a:lnTo>
                  <a:pt x="3798" y="145"/>
                </a:lnTo>
                <a:lnTo>
                  <a:pt x="3760" y="139"/>
                </a:lnTo>
                <a:lnTo>
                  <a:pt x="3723" y="138"/>
                </a:lnTo>
                <a:lnTo>
                  <a:pt x="3671" y="140"/>
                </a:lnTo>
                <a:lnTo>
                  <a:pt x="3623" y="147"/>
                </a:lnTo>
                <a:lnTo>
                  <a:pt x="3578" y="157"/>
                </a:lnTo>
                <a:lnTo>
                  <a:pt x="3537" y="171"/>
                </a:lnTo>
                <a:lnTo>
                  <a:pt x="3500" y="187"/>
                </a:lnTo>
                <a:lnTo>
                  <a:pt x="3467" y="206"/>
                </a:lnTo>
                <a:lnTo>
                  <a:pt x="3437" y="228"/>
                </a:lnTo>
                <a:lnTo>
                  <a:pt x="3410" y="250"/>
                </a:lnTo>
                <a:lnTo>
                  <a:pt x="3387" y="274"/>
                </a:lnTo>
                <a:lnTo>
                  <a:pt x="3368" y="297"/>
                </a:lnTo>
                <a:lnTo>
                  <a:pt x="3351" y="322"/>
                </a:lnTo>
                <a:lnTo>
                  <a:pt x="3336" y="345"/>
                </a:lnTo>
                <a:lnTo>
                  <a:pt x="3336" y="185"/>
                </a:lnTo>
                <a:close/>
              </a:path>
            </a:pathLst>
          </a:custGeom>
          <a:solidFill>
            <a:srgbClr val="FFFFFF"/>
          </a:solidFill>
          <a:ln w="0">
            <a:noFill/>
            <a:round/>
            <a:headEnd/>
            <a:tailEnd/>
          </a:ln>
        </xdr:spPr>
      </xdr:sp>
    </xdr:grpSp>
    <xdr:clientData/>
  </xdr:twoCellAnchor>
  <xdr:twoCellAnchor editAs="oneCell">
    <xdr:from>
      <xdr:col>10</xdr:col>
      <xdr:colOff>276226</xdr:colOff>
      <xdr:row>12</xdr:row>
      <xdr:rowOff>133351</xdr:rowOff>
    </xdr:from>
    <xdr:to>
      <xdr:col>14</xdr:col>
      <xdr:colOff>219076</xdr:colOff>
      <xdr:row>16</xdr:row>
      <xdr:rowOff>99845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624149A-DA08-6FFE-CCC9-31BC8C5F2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296" y="3051811"/>
          <a:ext cx="1131570" cy="709444"/>
        </a:xfrm>
        <a:prstGeom prst="rect">
          <a:avLst/>
        </a:prstGeom>
      </xdr:spPr>
    </xdr:pic>
    <xdr:clientData/>
  </xdr:twoCellAnchor>
  <xdr:twoCellAnchor>
    <xdr:from>
      <xdr:col>10</xdr:col>
      <xdr:colOff>3810</xdr:colOff>
      <xdr:row>12</xdr:row>
      <xdr:rowOff>3810</xdr:rowOff>
    </xdr:from>
    <xdr:to>
      <xdr:col>11</xdr:col>
      <xdr:colOff>89535</xdr:colOff>
      <xdr:row>12</xdr:row>
      <xdr:rowOff>219075</xdr:rowOff>
    </xdr:to>
    <xdr:cxnSp macro="">
      <xdr:nvCxnSpPr>
        <xdr:cNvPr id="20" name="コネクタ: カギ線 19">
          <a:extLst>
            <a:ext uri="{FF2B5EF4-FFF2-40B4-BE49-F238E27FC236}">
              <a16:creationId xmlns:a16="http://schemas.microsoft.com/office/drawing/2014/main" id="{C34BC88C-F47C-D960-DBCE-EA2E909BF927}"/>
            </a:ext>
          </a:extLst>
        </xdr:cNvPr>
        <xdr:cNvCxnSpPr/>
      </xdr:nvCxnSpPr>
      <xdr:spPr>
        <a:xfrm>
          <a:off x="2849880" y="2922270"/>
          <a:ext cx="382905" cy="215265"/>
        </a:xfrm>
        <a:prstGeom prst="bentConnector3">
          <a:avLst>
            <a:gd name="adj1" fmla="val -1741"/>
          </a:avLst>
        </a:prstGeom>
        <a:ln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9720</xdr:colOff>
      <xdr:row>20</xdr:row>
      <xdr:rowOff>29159</xdr:rowOff>
    </xdr:from>
    <xdr:to>
      <xdr:col>12</xdr:col>
      <xdr:colOff>105163</xdr:colOff>
      <xdr:row>21</xdr:row>
      <xdr:rowOff>30596</xdr:rowOff>
    </xdr:to>
    <xdr:cxnSp macro="">
      <xdr:nvCxnSpPr>
        <xdr:cNvPr id="35" name="コネクタ: カギ線 34">
          <a:extLst>
            <a:ext uri="{FF2B5EF4-FFF2-40B4-BE49-F238E27FC236}">
              <a16:creationId xmlns:a16="http://schemas.microsoft.com/office/drawing/2014/main" id="{DFF3BB9D-6298-4411-9EA0-1935B708884B}"/>
            </a:ext>
          </a:extLst>
        </xdr:cNvPr>
        <xdr:cNvCxnSpPr/>
      </xdr:nvCxnSpPr>
      <xdr:spPr>
        <a:xfrm>
          <a:off x="3100485" y="4577832"/>
          <a:ext cx="387025" cy="176386"/>
        </a:xfrm>
        <a:prstGeom prst="bentConnector3">
          <a:avLst>
            <a:gd name="adj1" fmla="val 2285"/>
          </a:avLst>
        </a:prstGeom>
        <a:ln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136072</xdr:colOff>
      <xdr:row>20</xdr:row>
      <xdr:rowOff>106913</xdr:rowOff>
    </xdr:from>
    <xdr:to>
      <xdr:col>18</xdr:col>
      <xdr:colOff>77755</xdr:colOff>
      <xdr:row>27</xdr:row>
      <xdr:rowOff>143603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17725FAB-752B-FA08-97D4-5AABBC7AF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8419" y="4655586"/>
          <a:ext cx="1691173" cy="1261333"/>
        </a:xfrm>
        <a:prstGeom prst="rect">
          <a:avLst/>
        </a:prstGeom>
      </xdr:spPr>
    </xdr:pic>
    <xdr:clientData/>
  </xdr:twoCellAnchor>
  <xdr:twoCellAnchor editAs="oneCell">
    <xdr:from>
      <xdr:col>4</xdr:col>
      <xdr:colOff>204107</xdr:colOff>
      <xdr:row>20</xdr:row>
      <xdr:rowOff>97193</xdr:rowOff>
    </xdr:from>
    <xdr:to>
      <xdr:col>10</xdr:col>
      <xdr:colOff>96918</xdr:colOff>
      <xdr:row>27</xdr:row>
      <xdr:rowOff>120135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DEA6CC5F-5126-6E46-75F2-B6E991826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801" y="4645866"/>
          <a:ext cx="1642301" cy="1247585"/>
        </a:xfrm>
        <a:prstGeom prst="rect">
          <a:avLst/>
        </a:prstGeom>
      </xdr:spPr>
    </xdr:pic>
    <xdr:clientData/>
  </xdr:twoCellAnchor>
  <xdr:twoCellAnchor>
    <xdr:from>
      <xdr:col>7</xdr:col>
      <xdr:colOff>144041</xdr:colOff>
      <xdr:row>20</xdr:row>
      <xdr:rowOff>29158</xdr:rowOff>
    </xdr:from>
    <xdr:to>
      <xdr:col>9</xdr:col>
      <xdr:colOff>9720</xdr:colOff>
      <xdr:row>21</xdr:row>
      <xdr:rowOff>30596</xdr:rowOff>
    </xdr:to>
    <xdr:cxnSp macro="">
      <xdr:nvCxnSpPr>
        <xdr:cNvPr id="36" name="コネクタ: カギ線 35">
          <a:extLst>
            <a:ext uri="{FF2B5EF4-FFF2-40B4-BE49-F238E27FC236}">
              <a16:creationId xmlns:a16="http://schemas.microsoft.com/office/drawing/2014/main" id="{93655FE7-E3DF-43E7-9138-F4DC2B90D0E7}"/>
            </a:ext>
          </a:extLst>
        </xdr:cNvPr>
        <xdr:cNvCxnSpPr/>
      </xdr:nvCxnSpPr>
      <xdr:spPr>
        <a:xfrm rot="10800000" flipV="1">
          <a:off x="2068480" y="4577831"/>
          <a:ext cx="448842" cy="176387"/>
        </a:xfrm>
        <a:prstGeom prst="bentConnector3">
          <a:avLst>
            <a:gd name="adj1" fmla="val -1970"/>
          </a:avLst>
        </a:prstGeom>
        <a:ln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10</xdr:row>
      <xdr:rowOff>85725</xdr:rowOff>
    </xdr:from>
    <xdr:to>
      <xdr:col>28</xdr:col>
      <xdr:colOff>228600</xdr:colOff>
      <xdr:row>28</xdr:row>
      <xdr:rowOff>57123</xdr:rowOff>
    </xdr:to>
    <xdr:grpSp>
      <xdr:nvGrpSpPr>
        <xdr:cNvPr id="60" name="グループ化 59">
          <a:extLst>
            <a:ext uri="{FF2B5EF4-FFF2-40B4-BE49-F238E27FC236}">
              <a16:creationId xmlns:a16="http://schemas.microsoft.com/office/drawing/2014/main" id="{BA597177-00B0-8FB3-DBCA-EC770CE0C47E}"/>
            </a:ext>
          </a:extLst>
        </xdr:cNvPr>
        <xdr:cNvGrpSpPr/>
      </xdr:nvGrpSpPr>
      <xdr:grpSpPr>
        <a:xfrm>
          <a:off x="5210175" y="2447925"/>
          <a:ext cx="3162300" cy="3667098"/>
          <a:chOff x="7743825" y="6286500"/>
          <a:chExt cx="3162300" cy="3667098"/>
        </a:xfrm>
      </xdr:grpSpPr>
      <xdr:pic>
        <xdr:nvPicPr>
          <xdr:cNvPr id="47" name="図 46">
            <a:extLst>
              <a:ext uri="{FF2B5EF4-FFF2-40B4-BE49-F238E27FC236}">
                <a16:creationId xmlns:a16="http://schemas.microsoft.com/office/drawing/2014/main" id="{F6D7847D-19BF-4D4E-B59C-3BE5707C652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953375" y="6464529"/>
            <a:ext cx="2914650" cy="3489069"/>
          </a:xfrm>
          <a:prstGeom prst="rect">
            <a:avLst/>
          </a:prstGeom>
        </xdr:spPr>
      </xdr:pic>
      <xdr:sp macro="" textlink="">
        <xdr:nvSpPr>
          <xdr:cNvPr id="54" name="Text Box 9">
            <a:extLst>
              <a:ext uri="{FF2B5EF4-FFF2-40B4-BE49-F238E27FC236}">
                <a16:creationId xmlns:a16="http://schemas.microsoft.com/office/drawing/2014/main" id="{3E6CA2B7-BA69-4B1F-867A-6D5A0978CC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96400" y="8181975"/>
            <a:ext cx="590550" cy="191438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OUT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側</a:t>
            </a:r>
          </a:p>
        </xdr:txBody>
      </xdr:sp>
      <xdr:sp macro="" textlink="">
        <xdr:nvSpPr>
          <xdr:cNvPr id="55" name="Text Box 10">
            <a:extLst>
              <a:ext uri="{FF2B5EF4-FFF2-40B4-BE49-F238E27FC236}">
                <a16:creationId xmlns:a16="http://schemas.microsoft.com/office/drawing/2014/main" id="{C21A683E-562C-47FA-A9DD-84C6209BE1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43825" y="8334375"/>
            <a:ext cx="504825" cy="191438"/>
          </a:xfrm>
          <a:prstGeom prst="rect">
            <a:avLst/>
          </a:prstGeom>
          <a:solidFill>
            <a:schemeClr val="bg1"/>
          </a:solidFill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D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側</a:t>
            </a:r>
          </a:p>
        </xdr:txBody>
      </xdr:sp>
      <xdr:sp macro="" textlink="">
        <xdr:nvSpPr>
          <xdr:cNvPr id="58" name="Text Box 11">
            <a:extLst>
              <a:ext uri="{FF2B5EF4-FFF2-40B4-BE49-F238E27FC236}">
                <a16:creationId xmlns:a16="http://schemas.microsoft.com/office/drawing/2014/main" id="{66E9DF88-374D-4C69-824D-E29F551553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10825" y="8353425"/>
            <a:ext cx="495300" cy="191438"/>
          </a:xfrm>
          <a:prstGeom prst="rect">
            <a:avLst/>
          </a:prstGeom>
          <a:solidFill>
            <a:schemeClr val="bg1"/>
          </a:solidFill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U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側</a:t>
            </a:r>
          </a:p>
        </xdr:txBody>
      </xdr:sp>
      <xdr:sp macro="" textlink="">
        <xdr:nvSpPr>
          <xdr:cNvPr id="59" name="Text Box 8">
            <a:extLst>
              <a:ext uri="{FF2B5EF4-FFF2-40B4-BE49-F238E27FC236}">
                <a16:creationId xmlns:a16="http://schemas.microsoft.com/office/drawing/2014/main" id="{BAC4815C-4385-4F24-B085-D80F3684E1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48775" y="6286500"/>
            <a:ext cx="590550" cy="191438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IN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側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3ED7F-C3E4-40B3-ADD3-138849F79F7A}">
  <sheetPr>
    <pageSetUpPr fitToPage="1"/>
  </sheetPr>
  <dimension ref="A1:BO104"/>
  <sheetViews>
    <sheetView showGridLines="0" tabSelected="1" zoomScaleNormal="100" workbookViewId="0">
      <selection activeCell="C3" sqref="C3:H3"/>
    </sheetView>
  </sheetViews>
  <sheetFormatPr defaultColWidth="3.625" defaultRowHeight="13.5" x14ac:dyDescent="0.15"/>
  <cols>
    <col min="1" max="1" width="2.25" customWidth="1"/>
    <col min="2" max="30" width="3.875" customWidth="1"/>
    <col min="31" max="43" width="3.875" style="104" customWidth="1"/>
    <col min="44" max="44" width="27.125" style="163" customWidth="1"/>
    <col min="45" max="45" width="19.75" style="163" customWidth="1"/>
    <col min="46" max="46" width="7.625" style="163" customWidth="1"/>
    <col min="47" max="47" width="15.375" style="162" customWidth="1"/>
    <col min="48" max="51" width="3.625" style="162" customWidth="1"/>
    <col min="52" max="65" width="6.375" style="162" customWidth="1"/>
    <col min="66" max="69" width="6.375" customWidth="1"/>
  </cols>
  <sheetData>
    <row r="1" spans="1:67" ht="24" x14ac:dyDescent="0.15">
      <c r="A1" s="218"/>
      <c r="B1" s="218"/>
      <c r="C1" s="218"/>
      <c r="D1" s="218"/>
      <c r="E1" s="219"/>
      <c r="F1" s="143" t="s">
        <v>0</v>
      </c>
      <c r="G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AD1" s="104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23" t="s">
        <v>51</v>
      </c>
      <c r="AS1" s="123" t="s">
        <v>50</v>
      </c>
      <c r="AT1" s="123" t="s">
        <v>32</v>
      </c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N1" s="113"/>
      <c r="BO1" s="113"/>
    </row>
    <row r="2" spans="1:67" ht="24" x14ac:dyDescent="0.15">
      <c r="A2" s="218"/>
      <c r="B2" s="218"/>
      <c r="C2" s="218"/>
      <c r="D2" s="218"/>
      <c r="E2" s="219"/>
      <c r="F2" s="144" t="s">
        <v>123</v>
      </c>
      <c r="G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04"/>
      <c r="Z2" s="104"/>
      <c r="AA2" s="104"/>
      <c r="AB2" s="104"/>
      <c r="AC2" s="104"/>
      <c r="AD2" s="104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2" t="str">
        <f t="array" ref="AR2">IF(COUNTA($AT$29:$AT$47)&lt;ROW($AT1),"",INDEX(AR$29:AR$47,SMALL(IF($AT$29:$AT$47&lt;&gt;"",ROW($AT$29:$AT$47)),ROW($AT1))-28))</f>
        <v>名称</v>
      </c>
      <c r="AS2" s="112" t="str">
        <f t="array" ref="AS2">IF(COUNTA($AT$29:$AT$47)&lt;ROW($AT1),"",INDEX(AS$29:AS$47,SMALL(IF($AT$29:$AT$47&lt;&gt;"",ROW($AT$29:$AT$47)),ROW($AT1))-28))</f>
        <v>型式</v>
      </c>
      <c r="AT2" s="112" t="str">
        <f t="array" ref="AT2">IF(COUNTA($AT$29:$AT$47)&lt;ROW($AT1),"",INDEX(AT$29:AT$47,SMALL(IF($AT$29:$AT$47&lt;&gt;"",ROW($AT$29:$AT$47)),ROW($AT1))-28))</f>
        <v>数量</v>
      </c>
      <c r="AU2" s="112">
        <f t="array" ref="AU2">IF(COUNTA($AT$29:$AT$47)&lt;ROW($AT1),"",INDEX(AU$29:AU$47,SMALL(IF($AT$29:$AT$47&lt;&gt;"",ROW($AT$29:$AT$47)),ROW($AT1))-28))</f>
        <v>0</v>
      </c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N2" s="113"/>
      <c r="BO2" s="113"/>
    </row>
    <row r="3" spans="1:67" ht="20.100000000000001" customHeight="1" x14ac:dyDescent="0.15">
      <c r="A3" s="193" t="s">
        <v>1</v>
      </c>
      <c r="B3" s="194"/>
      <c r="C3" s="208"/>
      <c r="D3" s="209"/>
      <c r="E3" s="209"/>
      <c r="F3" s="209"/>
      <c r="G3" s="209"/>
      <c r="H3" s="213"/>
      <c r="I3" s="193" t="s">
        <v>2</v>
      </c>
      <c r="J3" s="194"/>
      <c r="K3" s="208"/>
      <c r="L3" s="209"/>
      <c r="M3" s="209"/>
      <c r="N3" s="209"/>
      <c r="O3" s="209"/>
      <c r="P3" s="213"/>
      <c r="Q3" s="193" t="s">
        <v>3</v>
      </c>
      <c r="R3" s="194"/>
      <c r="S3" s="208"/>
      <c r="T3" s="209"/>
      <c r="U3" s="209"/>
      <c r="V3" s="209"/>
      <c r="W3" s="213"/>
      <c r="X3" s="104"/>
      <c r="Y3" s="104"/>
      <c r="Z3" s="104"/>
      <c r="AA3" s="104"/>
      <c r="AB3" s="104"/>
      <c r="AC3" s="104"/>
      <c r="AD3" s="104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2">
        <f t="array" ref="AR3">IF(COUNTA($AT$29:$AT$47)&lt;ROW($AT2),"",INDEX(AR$29:AR$47,SMALL(IF($AT$29:$AT$47&lt;&gt;"",ROW($AT$29:$AT$47)),ROW($AT2))-28))</f>
        <v>0</v>
      </c>
      <c r="AS3" s="112" t="str">
        <f t="array" ref="AS3">IF(COUNTA($AT$29:$AT$47)&lt;ROW($AT2),"",INDEX(AS$29:AS$47,SMALL(IF($AT$29:$AT$47&lt;&gt;"",ROW($AT$29:$AT$47)),ROW($AT2))-28))</f>
        <v/>
      </c>
      <c r="AT3" s="112" t="str">
        <f t="array" ref="AT3">IF(COUNTA($AT$29:$AT$47)&lt;ROW($AT2),"",INDEX(AT$29:AT$47,SMALL(IF($AT$29:$AT$47&lt;&gt;"",ROW($AT$29:$AT$47)),ROW($AT2))-28))</f>
        <v>←</v>
      </c>
      <c r="AU3" s="112" t="str">
        <f t="array" ref="AU3">IF(COUNTA($AT$29:$AT$47)&lt;ROW($AT2),"",INDEX(AU$29:AU$47,SMALL(IF($AT$29:$AT$47&lt;&gt;"",ROW($AT$29:$AT$47)),ROW($AT2))-28))</f>
        <v/>
      </c>
      <c r="AV3" s="113"/>
      <c r="AW3" s="113"/>
      <c r="AX3" s="113" t="s">
        <v>121</v>
      </c>
      <c r="AY3" s="113" t="s">
        <v>122</v>
      </c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N3" s="113"/>
      <c r="BO3" s="113"/>
    </row>
    <row r="4" spans="1:67" ht="20.100000000000001" customHeight="1" x14ac:dyDescent="0.15">
      <c r="A4" s="193" t="s">
        <v>4</v>
      </c>
      <c r="B4" s="194"/>
      <c r="C4" s="208"/>
      <c r="D4" s="209"/>
      <c r="E4" s="209"/>
      <c r="F4" s="209"/>
      <c r="G4" s="209"/>
      <c r="H4" s="213"/>
      <c r="I4" s="217" t="s">
        <v>5</v>
      </c>
      <c r="J4" s="217"/>
      <c r="K4" s="208"/>
      <c r="L4" s="209"/>
      <c r="M4" s="209"/>
      <c r="N4" s="209"/>
      <c r="O4" s="209"/>
      <c r="P4" s="213"/>
      <c r="Q4" s="3"/>
      <c r="R4" s="3"/>
      <c r="S4" s="3"/>
      <c r="T4" s="3"/>
      <c r="U4" s="3"/>
      <c r="V4" s="3"/>
      <c r="W4" s="3"/>
      <c r="X4" s="104"/>
      <c r="Y4" s="104"/>
      <c r="Z4" s="104"/>
      <c r="AA4" s="104"/>
      <c r="AB4" s="104"/>
      <c r="AC4" s="104"/>
      <c r="AD4" s="104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2" t="e">
        <f t="array" ref="AR4">IF(COUNTA($AT$29:$AT$47)&lt;ROW($AT3),"",INDEX(AR$29:AR$47,SMALL(IF($AT$29:$AT$47&lt;&gt;"",ROW($AT$29:$AT$47)),ROW($AT3))-28))</f>
        <v>#NUM!</v>
      </c>
      <c r="AS4" s="112" t="e">
        <f t="array" ref="AS4">IF(COUNTA($AT$29:$AT$47)&lt;ROW($AT3),"",INDEX(AS$29:AS$47,SMALL(IF($AT$29:$AT$47&lt;&gt;"",ROW($AT$29:$AT$47)),ROW($AT3))-28))</f>
        <v>#NUM!</v>
      </c>
      <c r="AT4" s="112" t="e">
        <f t="array" ref="AT4">IF(COUNTA($AT$29:$AT$47)&lt;ROW($AT3),"",INDEX(AT$29:AT$47,SMALL(IF($AT$29:$AT$47&lt;&gt;"",ROW($AT$29:$AT$47)),ROW($AT3))-28))</f>
        <v>#NUM!</v>
      </c>
      <c r="AU4" s="112" t="e">
        <f t="array" ref="AU4">IF(COUNTA($AT$29:$AT$47)&lt;ROW($AT3),"",INDEX(AU$29:AU$47,SMALL(IF($AT$29:$AT$47&lt;&gt;"",ROW($AT$29:$AT$47)),ROW($AT3))-28))</f>
        <v>#NUM!</v>
      </c>
      <c r="AV4" s="113"/>
      <c r="AW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N4" s="113"/>
      <c r="BO4" s="113"/>
    </row>
    <row r="5" spans="1:67" ht="20.100000000000001" customHeight="1" x14ac:dyDescent="0.15">
      <c r="A5" s="206" t="s">
        <v>6</v>
      </c>
      <c r="B5" s="207"/>
      <c r="C5" s="208"/>
      <c r="D5" s="209"/>
      <c r="E5" s="209"/>
      <c r="F5" s="210"/>
      <c r="G5" s="211" t="s">
        <v>7</v>
      </c>
      <c r="H5" s="194"/>
      <c r="I5" s="206" t="s">
        <v>8</v>
      </c>
      <c r="J5" s="212"/>
      <c r="K5" s="212"/>
      <c r="L5" s="207"/>
      <c r="M5" s="208"/>
      <c r="N5" s="209"/>
      <c r="O5" s="209"/>
      <c r="P5" s="213"/>
      <c r="Q5" s="3"/>
      <c r="R5" s="3"/>
      <c r="S5" s="3"/>
      <c r="T5" s="3"/>
      <c r="U5" s="3"/>
      <c r="V5" s="3"/>
      <c r="W5" s="3"/>
      <c r="X5" s="104"/>
      <c r="Y5" s="104"/>
      <c r="Z5" s="104"/>
      <c r="AA5" s="104"/>
      <c r="AB5" s="104"/>
      <c r="AC5" s="104"/>
      <c r="AD5" s="104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2" t="e">
        <f t="array" ref="AR5">IF(COUNTA($AT$29:$AT$47)&lt;ROW($AT4),"",INDEX(AR$29:AR$47,SMALL(IF($AT$29:$AT$47&lt;&gt;"",ROW($AT$29:$AT$47)),ROW($AT4))-28))</f>
        <v>#NUM!</v>
      </c>
      <c r="AS5" s="112" t="e">
        <f t="array" ref="AS5">IF(COUNTA($AT$29:$AT$47)&lt;ROW($AT4),"",INDEX(AS$29:AS$47,SMALL(IF($AT$29:$AT$47&lt;&gt;"",ROW($AT$29:$AT$47)),ROW($AT4))-28))</f>
        <v>#NUM!</v>
      </c>
      <c r="AT5" s="112" t="e">
        <f t="array" ref="AT5">IF(COUNTA($AT$29:$AT$47)&lt;ROW($AT4),"",INDEX(AT$29:AT$47,SMALL(IF($AT$29:$AT$47&lt;&gt;"",ROW($AT$29:$AT$47)),ROW($AT4))-28))</f>
        <v>#NUM!</v>
      </c>
      <c r="AU5" s="112" t="e">
        <f t="array" ref="AU5">IF(COUNTA($AT$29:$AT$47)&lt;ROW($AT4),"",INDEX(AU$29:AU$47,SMALL(IF($AT$29:$AT$47&lt;&gt;"",ROW($AT$29:$AT$47)),ROW($AT4))-28))</f>
        <v>#NUM!</v>
      </c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N5" s="113"/>
      <c r="BO5" s="113"/>
    </row>
    <row r="6" spans="1:67" s="105" customFormat="1" ht="13.5" customHeight="1" x14ac:dyDescent="0.15">
      <c r="A6" s="215" t="s">
        <v>9</v>
      </c>
      <c r="B6" s="215"/>
      <c r="C6" s="215"/>
      <c r="D6" s="215"/>
      <c r="E6" s="215"/>
      <c r="I6" s="214" t="s">
        <v>10</v>
      </c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 t="e">
        <f t="array" ref="AR6">IF(COUNTA($AT$29:$AT$47)&lt;ROW($AT5),"",INDEX(AR$29:AR$47,SMALL(IF($AT$29:$AT$47&lt;&gt;"",ROW($AT$29:$AT$47)),ROW($AT5))-28))</f>
        <v>#NUM!</v>
      </c>
      <c r="AS6" s="112" t="e">
        <f t="array" ref="AS6">IF(COUNTA($AT$29:$AT$47)&lt;ROW($AT5),"",INDEX(AS$29:AS$47,SMALL(IF($AT$29:$AT$47&lt;&gt;"",ROW($AT$29:$AT$47)),ROW($AT5))-28))</f>
        <v>#NUM!</v>
      </c>
      <c r="AT6" s="112" t="e">
        <f t="array" ref="AT6">IF(COUNTA($AT$29:$AT$47)&lt;ROW($AT5),"",INDEX(AT$29:AT$47,SMALL(IF($AT$29:$AT$47&lt;&gt;"",ROW($AT$29:$AT$47)),ROW($AT5))-28))</f>
        <v>#NUM!</v>
      </c>
      <c r="AU6" s="112" t="e">
        <f t="array" ref="AU6">IF(COUNTA($AT$29:$AT$47)&lt;ROW($AT5),"",INDEX(AU$29:AU$47,SMALL(IF($AT$29:$AT$47&lt;&gt;"",ROW($AT$29:$AT$47)),ROW($AT5))-28))</f>
        <v>#NUM!</v>
      </c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63"/>
      <c r="BN6" s="112"/>
      <c r="BO6" s="112"/>
    </row>
    <row r="7" spans="1:67" x14ac:dyDescent="0.15">
      <c r="A7" s="216"/>
      <c r="B7" s="216"/>
      <c r="C7" s="216"/>
      <c r="D7" s="216"/>
      <c r="E7" s="216"/>
      <c r="F7" s="114"/>
      <c r="G7" s="114"/>
      <c r="H7" s="1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104"/>
      <c r="AB7" s="104"/>
      <c r="AC7" s="104"/>
      <c r="AD7" s="104"/>
      <c r="AE7" s="112"/>
      <c r="AF7" s="112"/>
      <c r="AG7" s="112"/>
      <c r="AH7" s="112"/>
      <c r="AI7" s="112"/>
      <c r="AJ7" s="123"/>
      <c r="AK7" s="123"/>
      <c r="AL7" s="123"/>
      <c r="AM7" s="112"/>
      <c r="AN7" s="112"/>
      <c r="AO7" s="112"/>
      <c r="AP7" s="112"/>
      <c r="AQ7" s="112"/>
      <c r="AR7" s="112" t="e">
        <f t="array" ref="AR7">IF(COUNTA($AT$29:$AT$47)&lt;ROW($AT6),"",INDEX(AR$29:AR$47,SMALL(IF($AT$29:$AT$47&lt;&gt;"",ROW($AT$29:$AT$47)),ROW($AT6))-28))</f>
        <v>#NUM!</v>
      </c>
      <c r="AS7" s="112" t="e">
        <f t="array" ref="AS7">IF(COUNTA($AT$29:$AT$47)&lt;ROW($AT6),"",INDEX(AS$29:AS$47,SMALL(IF($AT$29:$AT$47&lt;&gt;"",ROW($AT$29:$AT$47)),ROW($AT6))-28))</f>
        <v>#NUM!</v>
      </c>
      <c r="AT7" s="112" t="e">
        <f t="array" ref="AT7">IF(COUNTA($AT$29:$AT$47)&lt;ROW($AT6),"",INDEX(AT$29:AT$47,SMALL(IF($AT$29:$AT$47&lt;&gt;"",ROW($AT$29:$AT$47)),ROW($AT6))-28))</f>
        <v>#NUM!</v>
      </c>
      <c r="AU7" s="112" t="e">
        <f t="array" ref="AU7">IF(COUNTA($AT$29:$AT$47)&lt;ROW($AT6),"",INDEX(AU$29:AU$47,SMALL(IF($AT$29:$AT$47&lt;&gt;"",ROW($AT$29:$AT$47)),ROW($AT6))-28))</f>
        <v>#NUM!</v>
      </c>
      <c r="AV7" s="113"/>
      <c r="AW7" s="164" t="s">
        <v>109</v>
      </c>
      <c r="AX7" s="164" t="s">
        <v>108</v>
      </c>
      <c r="AY7" s="165" t="s">
        <v>140</v>
      </c>
      <c r="AZ7" s="164" t="s">
        <v>120</v>
      </c>
      <c r="BA7" s="164" t="s">
        <v>119</v>
      </c>
      <c r="BB7" s="166" t="s">
        <v>118</v>
      </c>
      <c r="BC7" s="166" t="s">
        <v>117</v>
      </c>
      <c r="BD7" s="113"/>
      <c r="BE7" s="113"/>
      <c r="BF7" s="113"/>
      <c r="BG7" s="113"/>
      <c r="BH7" s="113"/>
      <c r="BI7" s="113"/>
      <c r="BJ7" s="113"/>
      <c r="BK7" s="113"/>
      <c r="BL7" s="113"/>
      <c r="BN7" s="113"/>
      <c r="BO7" s="113"/>
    </row>
    <row r="8" spans="1:67" ht="19.5" customHeight="1" x14ac:dyDescent="0.15">
      <c r="A8" s="193" t="s">
        <v>11</v>
      </c>
      <c r="B8" s="194"/>
      <c r="C8" s="205"/>
      <c r="D8" s="205"/>
      <c r="E8" s="205"/>
      <c r="F8" s="205"/>
      <c r="G8" s="205"/>
      <c r="H8" s="205"/>
      <c r="I8" s="193" t="s">
        <v>12</v>
      </c>
      <c r="J8" s="194"/>
      <c r="K8" s="205"/>
      <c r="L8" s="205"/>
      <c r="M8" s="205"/>
      <c r="N8" s="205"/>
      <c r="O8" s="205"/>
      <c r="P8" s="205"/>
      <c r="Q8" s="193" t="s">
        <v>13</v>
      </c>
      <c r="R8" s="194"/>
      <c r="S8" s="205"/>
      <c r="T8" s="205"/>
      <c r="U8" s="205"/>
      <c r="V8" s="205"/>
      <c r="W8" s="205"/>
      <c r="X8" s="104"/>
      <c r="Y8" s="104"/>
      <c r="Z8" s="104"/>
      <c r="AA8" s="104"/>
      <c r="AB8" s="104"/>
      <c r="AC8" s="104"/>
      <c r="AD8" s="104"/>
      <c r="AE8" s="112"/>
      <c r="AF8" s="112"/>
      <c r="AG8" s="112"/>
      <c r="AH8" s="112"/>
      <c r="AI8" s="112"/>
      <c r="AJ8" s="123"/>
      <c r="AK8" s="123"/>
      <c r="AL8" s="123"/>
      <c r="AM8" s="112"/>
      <c r="AN8" s="112"/>
      <c r="AO8" s="112"/>
      <c r="AP8" s="112"/>
      <c r="AQ8" s="112"/>
      <c r="AR8" s="112" t="e">
        <f t="array" ref="AR8">IF(COUNTA($AT$29:$AT$47)&lt;ROW($AT7),"",INDEX(AR$29:AR$47,SMALL(IF($AT$29:$AT$47&lt;&gt;"",ROW($AT$29:$AT$47)),ROW($AT7))-28))</f>
        <v>#NUM!</v>
      </c>
      <c r="AS8" s="112" t="e">
        <f t="array" ref="AS8">IF(COUNTA($AT$29:$AT$47)&lt;ROW($AT7),"",INDEX(AS$29:AS$47,SMALL(IF($AT$29:$AT$47&lt;&gt;"",ROW($AT$29:$AT$47)),ROW($AT7))-28))</f>
        <v>#NUM!</v>
      </c>
      <c r="AT8" s="112" t="e">
        <f t="array" ref="AT8">IF(COUNTA($AT$29:$AT$47)&lt;ROW($AT7),"",INDEX(AT$29:AT$47,SMALL(IF($AT$29:$AT$47&lt;&gt;"",ROW($AT$29:$AT$47)),ROW($AT7))-28))</f>
        <v>#NUM!</v>
      </c>
      <c r="AU8" s="112" t="e">
        <f t="array" ref="AU8">IF(COUNTA($AT$29:$AT$47)&lt;ROW($AT7),"",INDEX(AU$29:AU$47,SMALL(IF($AT$29:$AT$47&lt;&gt;"",ROW($AT$29:$AT$47)),ROW($AT7))-28))</f>
        <v>#NUM!</v>
      </c>
      <c r="AV8" s="113"/>
      <c r="AW8" s="113" t="s">
        <v>116</v>
      </c>
      <c r="AX8" s="112" t="s">
        <v>115</v>
      </c>
      <c r="AY8" s="112" t="s">
        <v>141</v>
      </c>
      <c r="AZ8" s="112" t="s">
        <v>63</v>
      </c>
      <c r="BA8" s="112" t="s">
        <v>64</v>
      </c>
      <c r="BB8" s="112" t="s">
        <v>69</v>
      </c>
      <c r="BC8" s="112" t="s">
        <v>67</v>
      </c>
      <c r="BD8" s="112"/>
      <c r="BE8" s="113"/>
      <c r="BF8" s="113"/>
      <c r="BG8" s="113"/>
      <c r="BH8" s="113"/>
      <c r="BI8" s="113"/>
      <c r="BJ8" s="113"/>
      <c r="BK8" s="113"/>
      <c r="BL8" s="113"/>
      <c r="BN8" s="113"/>
      <c r="BO8" s="113"/>
    </row>
    <row r="9" spans="1:67" ht="19.5" customHeight="1" x14ac:dyDescent="0.15">
      <c r="A9" s="193" t="s">
        <v>14</v>
      </c>
      <c r="B9" s="194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04"/>
      <c r="Y9" s="104"/>
      <c r="Z9" s="104"/>
      <c r="AA9" s="104"/>
      <c r="AB9" s="104"/>
      <c r="AC9" s="104"/>
      <c r="AD9" s="104"/>
      <c r="AE9" s="112"/>
      <c r="AF9" s="112"/>
      <c r="AG9" s="112"/>
      <c r="AH9" s="112"/>
      <c r="AI9" s="112"/>
      <c r="AJ9" s="123"/>
      <c r="AK9" s="123"/>
      <c r="AL9" s="123"/>
      <c r="AM9" s="112"/>
      <c r="AN9" s="112"/>
      <c r="AO9" s="112"/>
      <c r="AP9" s="112"/>
      <c r="AQ9" s="112"/>
      <c r="AR9" s="112" t="e">
        <f t="array" ref="AR9">IF(COUNTA($AT$29:$AT$47)&lt;ROW($AT8),"",INDEX(AR$29:AR$47,SMALL(IF($AT$29:$AT$47&lt;&gt;"",ROW($AT$29:$AT$47)),ROW($AT8))-28))</f>
        <v>#NUM!</v>
      </c>
      <c r="AS9" s="112" t="e">
        <f t="array" ref="AS9">IF(COUNTA($AT$29:$AT$47)&lt;ROW($AT8),"",INDEX(AS$29:AS$47,SMALL(IF($AT$29:$AT$47&lt;&gt;"",ROW($AT$29:$AT$47)),ROW($AT8))-28))</f>
        <v>#NUM!</v>
      </c>
      <c r="AT9" s="112" t="e">
        <f t="array" ref="AT9">IF(COUNTA($AT$29:$AT$47)&lt;ROW($AT8),"",INDEX(AT$29:AT$47,SMALL(IF($AT$29:$AT$47&lt;&gt;"",ROW($AT$29:$AT$47)),ROW($AT8))-28))</f>
        <v>#NUM!</v>
      </c>
      <c r="AU9" s="112" t="e">
        <f t="array" ref="AU9">IF(COUNTA($AT$29:$AT$47)&lt;ROW($AT8),"",INDEX(AU$29:AU$47,SMALL(IF($AT$29:$AT$47&lt;&gt;"",ROW($AT$29:$AT$47)),ROW($AT8))-28))</f>
        <v>#NUM!</v>
      </c>
      <c r="AV9" s="113"/>
      <c r="AW9" s="113"/>
      <c r="AX9" s="113" t="s">
        <v>17</v>
      </c>
      <c r="AY9" s="113" t="s">
        <v>68</v>
      </c>
      <c r="AZ9" s="113" t="s">
        <v>114</v>
      </c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N9" s="113"/>
      <c r="BO9" s="113"/>
    </row>
    <row r="10" spans="1:67" x14ac:dyDescent="0.15"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5"/>
      <c r="S10" s="115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12"/>
      <c r="AF10" s="112"/>
      <c r="AG10" s="112"/>
      <c r="AH10" s="112"/>
      <c r="AI10" s="112"/>
      <c r="AJ10" s="123"/>
      <c r="AK10" s="123"/>
      <c r="AL10" s="123"/>
      <c r="AM10" s="112"/>
      <c r="AN10" s="112"/>
      <c r="AO10" s="112"/>
      <c r="AP10" s="112"/>
      <c r="AQ10" s="112"/>
      <c r="AR10" s="112" t="e">
        <f t="array" ref="AR10">IF(COUNTA($AT$29:$AT$47)&lt;ROW($AT9),"",INDEX(AR$29:AR$47,SMALL(IF($AT$29:$AT$47&lt;&gt;"",ROW($AT$29:$AT$47)),ROW($AT9))-28))</f>
        <v>#NUM!</v>
      </c>
      <c r="AS10" s="112" t="e">
        <f t="array" ref="AS10">IF(COUNTA($AT$29:$AT$47)&lt;ROW($AT9),"",INDEX(AS$29:AS$47,SMALL(IF($AT$29:$AT$47&lt;&gt;"",ROW($AT$29:$AT$47)),ROW($AT9))-28))</f>
        <v>#NUM!</v>
      </c>
      <c r="AT10" s="112" t="e">
        <f t="array" ref="AT10">IF(COUNTA($AT$29:$AT$47)&lt;ROW($AT9),"",INDEX(AT$29:AT$47,SMALL(IF($AT$29:$AT$47&lt;&gt;"",ROW($AT$29:$AT$47)),ROW($AT9))-28))</f>
        <v>#NUM!</v>
      </c>
      <c r="AU10" s="112" t="e">
        <f t="array" ref="AU10">IF(COUNTA($AT$29:$AT$47)&lt;ROW($AT9),"",INDEX(AU$29:AU$47,SMALL(IF($AT$29:$AT$47&lt;&gt;"",ROW($AT$29:$AT$47)),ROW($AT9))-28))</f>
        <v>#NUM!</v>
      </c>
      <c r="AV10" s="113"/>
      <c r="AW10" s="113" t="s">
        <v>66</v>
      </c>
      <c r="AX10" s="113" t="s">
        <v>113</v>
      </c>
      <c r="AY10" s="113" t="s">
        <v>65</v>
      </c>
      <c r="AZ10" s="112" t="s">
        <v>112</v>
      </c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N10" s="113"/>
      <c r="BO10" s="113"/>
    </row>
    <row r="11" spans="1:67" ht="20.25" customHeight="1" thickBot="1" x14ac:dyDescent="0.2">
      <c r="B11" s="109" t="s">
        <v>111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53" t="s">
        <v>139</v>
      </c>
      <c r="M11" s="121"/>
      <c r="N11" s="122" t="s">
        <v>129</v>
      </c>
      <c r="O11" s="114"/>
      <c r="P11" s="114"/>
      <c r="Q11" s="114"/>
      <c r="R11" s="115"/>
      <c r="S11" s="115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12"/>
      <c r="AF11" s="112"/>
      <c r="AG11" s="112"/>
      <c r="AH11" s="112"/>
      <c r="AI11" s="112"/>
      <c r="AJ11" s="123"/>
      <c r="AK11" s="123"/>
      <c r="AL11" s="123"/>
      <c r="AM11" s="112"/>
      <c r="AN11" s="112"/>
      <c r="AO11" s="112"/>
      <c r="AP11" s="112"/>
      <c r="AQ11" s="112"/>
      <c r="AR11" s="112" t="e">
        <f t="array" ref="AR11">IF(COUNTA($AT$29:$AT$47)&lt;ROW($AT10),"",INDEX(AR$29:AR$47,SMALL(IF($AT$29:$AT$47&lt;&gt;"",ROW($AT$29:$AT$47)),ROW($AT10))-28))</f>
        <v>#NUM!</v>
      </c>
      <c r="AS11" s="112" t="e">
        <f t="array" ref="AS11">IF(COUNTA($AT$29:$AT$47)&lt;ROW($AT10),"",INDEX(AS$29:AS$47,SMALL(IF($AT$29:$AT$47&lt;&gt;"",ROW($AT$29:$AT$47)),ROW($AT10))-28))</f>
        <v>#NUM!</v>
      </c>
      <c r="AT11" s="112" t="e">
        <f t="array" ref="AT11">IF(COUNTA($AT$29:$AT$47)&lt;ROW($AT10),"",INDEX(AT$29:AT$47,SMALL(IF($AT$29:$AT$47&lt;&gt;"",ROW($AT$29:$AT$47)),ROW($AT10))-28))</f>
        <v>#NUM!</v>
      </c>
      <c r="AU11" s="112" t="e">
        <f t="array" ref="AU11">IF(COUNTA($AT$29:$AT$47)&lt;ROW($AT10),"",INDEX(AU$29:AU$47,SMALL(IF($AT$29:$AT$47&lt;&gt;"",ROW($AT$29:$AT$47)),ROW($AT10))-28))</f>
        <v>#NUM!</v>
      </c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N11" s="113"/>
      <c r="BO11" s="113"/>
    </row>
    <row r="12" spans="1:67" ht="29.25" thickBot="1" x14ac:dyDescent="0.2">
      <c r="A12" s="196" t="s">
        <v>124</v>
      </c>
      <c r="B12" s="196"/>
      <c r="C12" s="196"/>
      <c r="D12" s="196"/>
      <c r="E12" s="196"/>
      <c r="F12" s="196"/>
      <c r="G12" s="196"/>
      <c r="H12" s="196"/>
      <c r="I12" s="196"/>
      <c r="J12" s="197" t="str">
        <f>IF($C$15="","",$AJ$30)</f>
        <v/>
      </c>
      <c r="K12" s="198"/>
      <c r="L12" s="116"/>
      <c r="M12" s="116"/>
      <c r="N12" s="116"/>
      <c r="O12" s="116"/>
      <c r="P12" s="116"/>
      <c r="Q12" s="116"/>
      <c r="R12" s="2"/>
      <c r="S12" s="2"/>
      <c r="T12" s="4"/>
      <c r="U12" s="4"/>
      <c r="V12" s="4"/>
      <c r="W12" s="4"/>
      <c r="X12" s="4"/>
      <c r="Y12" s="4"/>
      <c r="Z12" s="4"/>
      <c r="AA12" s="104"/>
      <c r="AB12" s="104"/>
      <c r="AC12" s="104"/>
      <c r="AD12" s="104"/>
      <c r="AE12" s="112"/>
      <c r="AF12" s="112"/>
      <c r="AG12" s="112"/>
      <c r="AH12" s="112"/>
      <c r="AI12" s="112"/>
      <c r="AJ12" s="123"/>
      <c r="AK12" s="123"/>
      <c r="AL12" s="123"/>
      <c r="AM12" s="112"/>
      <c r="AN12" s="112"/>
      <c r="AO12" s="112"/>
      <c r="AP12" s="112"/>
      <c r="AQ12" s="112"/>
      <c r="AR12" s="112" t="e">
        <f t="array" ref="AR12">IF(COUNTA($AT$29:$AT$47)&lt;ROW($AT11),"",INDEX(AR$29:AR$47,SMALL(IF($AT$29:$AT$47&lt;&gt;"",ROW($AT$29:$AT$47)),ROW($AT11))-28))</f>
        <v>#NUM!</v>
      </c>
      <c r="AS12" s="112" t="e">
        <f t="array" ref="AS12">IF(COUNTA($AT$29:$AT$47)&lt;ROW($AT11),"",INDEX(AS$29:AS$47,SMALL(IF($AT$29:$AT$47&lt;&gt;"",ROW($AT$29:$AT$47)),ROW($AT11))-28))</f>
        <v>#NUM!</v>
      </c>
      <c r="AT12" s="112" t="e">
        <f t="array" ref="AT12">IF(COUNTA($AT$29:$AT$47)&lt;ROW($AT11),"",INDEX(AT$29:AT$47,SMALL(IF($AT$29:$AT$47&lt;&gt;"",ROW($AT$29:$AT$47)),ROW($AT11))-28))</f>
        <v>#NUM!</v>
      </c>
      <c r="AU12" s="112" t="e">
        <f t="array" ref="AU12">IF(COUNTA($AT$29:$AT$47)&lt;ROW($AT11),"",INDEX(AU$29:AU$47,SMALL(IF($AT$29:$AT$47&lt;&gt;"",ROW($AT$29:$AT$47)),ROW($AT11))-28))</f>
        <v>#NUM!</v>
      </c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N12" s="113"/>
      <c r="BO12" s="113"/>
    </row>
    <row r="13" spans="1:67" ht="18" customHeight="1" x14ac:dyDescent="0.15">
      <c r="A13" s="2"/>
      <c r="B13" s="2" t="s">
        <v>125</v>
      </c>
      <c r="C13" s="2"/>
      <c r="D13" s="2"/>
      <c r="E13" s="2"/>
      <c r="F13" s="2"/>
      <c r="G13" s="2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2"/>
      <c r="S13" s="2"/>
      <c r="T13" s="4"/>
      <c r="U13" s="2"/>
      <c r="V13" s="2"/>
      <c r="W13" s="2"/>
      <c r="X13" s="2"/>
      <c r="Y13" s="2"/>
      <c r="Z13" s="2"/>
      <c r="AA13" s="145"/>
      <c r="AB13" s="145"/>
      <c r="AC13" s="104"/>
      <c r="AD13" s="104"/>
      <c r="AE13" s="112"/>
      <c r="AF13" s="112"/>
      <c r="AG13" s="112"/>
      <c r="AH13" s="112"/>
      <c r="AI13" s="112"/>
      <c r="AJ13" s="123"/>
      <c r="AK13" s="123"/>
      <c r="AL13" s="123"/>
      <c r="AM13" s="112"/>
      <c r="AN13" s="112"/>
      <c r="AO13" s="112"/>
      <c r="AP13" s="112"/>
      <c r="AQ13" s="112"/>
      <c r="AR13" s="112" t="e">
        <f t="array" ref="AR13">IF(COUNTA($AT$29:$AT$47)&lt;ROW($AT12),"",INDEX(AR$29:AR$47,SMALL(IF($AT$29:$AT$47&lt;&gt;"",ROW($AT$29:$AT$47)),ROW($AT12))-28))</f>
        <v>#NUM!</v>
      </c>
      <c r="AS13" s="112" t="e">
        <f t="array" ref="AS13">IF(COUNTA($AT$29:$AT$47)&lt;ROW($AT12),"",INDEX(AS$29:AS$47,SMALL(IF($AT$29:$AT$47&lt;&gt;"",ROW($AT$29:$AT$47)),ROW($AT12))-28))</f>
        <v>#NUM!</v>
      </c>
      <c r="AT13" s="112" t="e">
        <f t="array" ref="AT13">IF(COUNTA($AT$29:$AT$47)&lt;ROW($AT12),"",INDEX(AT$29:AT$47,SMALL(IF($AT$29:$AT$47&lt;&gt;"",ROW($AT$29:$AT$47)),ROW($AT12))-28))</f>
        <v>#NUM!</v>
      </c>
      <c r="AU13" s="112" t="e">
        <f t="array" ref="AU13">IF(COUNTA($AT$29:$AT$47)&lt;ROW($AT12),"",INDEX(AU$29:AU$47,SMALL(IF($AT$29:$AT$47&lt;&gt;"",ROW($AT$29:$AT$47)),ROW($AT12))-28))</f>
        <v>#NUM!</v>
      </c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N13" s="113"/>
      <c r="BO13" s="113"/>
    </row>
    <row r="14" spans="1:67" x14ac:dyDescent="0.15">
      <c r="A14" s="2"/>
      <c r="B14" s="118"/>
      <c r="C14" s="222" t="s">
        <v>110</v>
      </c>
      <c r="D14" s="222"/>
      <c r="E14" s="222"/>
      <c r="F14" s="222"/>
      <c r="G14" s="22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4"/>
      <c r="U14" s="230" t="s">
        <v>70</v>
      </c>
      <c r="V14" s="230"/>
      <c r="W14" s="230"/>
      <c r="X14" s="230"/>
      <c r="Y14" s="230"/>
      <c r="Z14" s="230"/>
      <c r="AA14" s="227" t="s">
        <v>32</v>
      </c>
      <c r="AB14" s="228"/>
      <c r="AC14" s="104"/>
      <c r="AD14" s="104"/>
      <c r="AE14" s="112"/>
      <c r="AF14" s="112"/>
      <c r="AG14" s="112"/>
      <c r="AH14" s="112"/>
      <c r="AI14" s="112"/>
      <c r="AJ14" s="123"/>
      <c r="AK14" s="123"/>
      <c r="AL14" s="123"/>
      <c r="AM14" s="112"/>
      <c r="AN14" s="112"/>
      <c r="AO14" s="112"/>
      <c r="AP14" s="112"/>
      <c r="AQ14" s="112"/>
      <c r="AR14" s="112"/>
      <c r="AS14" s="112"/>
      <c r="AT14" s="112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N14" s="113"/>
      <c r="BO14" s="113"/>
    </row>
    <row r="15" spans="1:67" x14ac:dyDescent="0.15">
      <c r="A15" s="110"/>
      <c r="B15" s="108">
        <v>1</v>
      </c>
      <c r="C15" s="224"/>
      <c r="D15" s="224"/>
      <c r="E15" s="224"/>
      <c r="F15" s="224"/>
      <c r="G15" s="224"/>
      <c r="T15" s="104"/>
      <c r="U15" s="201" t="str">
        <f>IF(C15&lt;&gt;"","VVQ2000-FPG-"&amp;AJ30,"")</f>
        <v/>
      </c>
      <c r="V15" s="201"/>
      <c r="W15" s="201"/>
      <c r="X15" s="201"/>
      <c r="Y15" s="201"/>
      <c r="Z15" s="201"/>
      <c r="AA15" s="232" t="str">
        <f>IF(U15="","",1)</f>
        <v/>
      </c>
      <c r="AB15" s="233"/>
      <c r="AC15" s="104"/>
      <c r="AD15" s="104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 t="str">
        <f t="array" ref="AS15">IF(COUNTA($AT$30:$AT$35)&lt;ROW($AT14),"",INDEX(AS$30:AS$35,SMALL(IF($AT$30:$AT$35&lt;&gt;"",ROW($AT$30:$AT$35)),ROW($AT14))-40))</f>
        <v/>
      </c>
      <c r="AT15" s="112" t="str">
        <f t="array" ref="AT15">IF(COUNTA($AT$30:$AT$35)&lt;ROW($AT14),"",INDEX(AT$30:AT$35,SMALL(IF($AT$30:$AT$35&lt;&gt;"",ROW($AT$30:$AT$35)),ROW($AT14))-40))</f>
        <v/>
      </c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N15" s="113"/>
      <c r="BO15" s="113"/>
    </row>
    <row r="16" spans="1:67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4"/>
      <c r="U16" s="2"/>
      <c r="V16" s="2"/>
      <c r="W16" s="2"/>
      <c r="X16" s="2"/>
      <c r="Y16" s="2"/>
      <c r="Z16" s="2"/>
      <c r="AA16" s="104"/>
      <c r="AB16" s="104"/>
      <c r="AC16" s="104"/>
      <c r="AD16" s="104"/>
      <c r="AE16" s="112"/>
      <c r="AF16" s="112"/>
      <c r="AG16" s="112"/>
      <c r="AH16" s="112"/>
      <c r="AI16" s="112"/>
      <c r="AJ16" s="123"/>
      <c r="AK16" s="112"/>
      <c r="AL16" s="112"/>
      <c r="AM16" s="112"/>
      <c r="AN16" s="112"/>
      <c r="AO16" s="112"/>
      <c r="AP16" s="112"/>
      <c r="AQ16" s="112"/>
      <c r="AR16" s="112"/>
      <c r="AS16" s="112" t="str">
        <f t="array" ref="AS16">IF(COUNTA($AT$30:$AT$35)&lt;ROW($AT15),"",INDEX(AS$30:AS$35,SMALL(IF($AT$30:$AT$35&lt;&gt;"",ROW($AT$30:$AT$35)),ROW($AT15))-40))</f>
        <v/>
      </c>
      <c r="AT16" s="112" t="str">
        <f t="array" ref="AT16">IF(COUNTA($AT$30:$AT$35)&lt;ROW($AT15),"",INDEX(AT$30:AT$35,SMALL(IF($AT$30:$AT$35&lt;&gt;"",ROW($AT$30:$AT$35)),ROW($AT15))-40))</f>
        <v/>
      </c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N16" s="113"/>
      <c r="BO16" s="113"/>
    </row>
    <row r="17" spans="1:67" x14ac:dyDescent="0.15">
      <c r="A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104"/>
      <c r="AB17" s="104"/>
      <c r="AC17" s="104"/>
      <c r="AD17" s="104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 t="str">
        <f t="array" ref="AS17">IF(COUNTA($AT$30:$AT$35)&lt;ROW($AT16),"",INDEX(AS$30:AS$35,SMALL(IF($AT$30:$AT$35&lt;&gt;"",ROW($AT$30:$AT$35)),ROW($AT16))-40))</f>
        <v/>
      </c>
      <c r="AT17" s="112" t="str">
        <f t="array" ref="AT17">IF(COUNTA($AT$30:$AT$35)&lt;ROW($AT16),"",INDEX(AT$30:AT$35,SMALL(IF($AT$30:$AT$35&lt;&gt;"",ROW($AT$30:$AT$35)),ROW($AT16))-40))</f>
        <v/>
      </c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N17" s="113"/>
      <c r="BO17" s="113"/>
    </row>
    <row r="18" spans="1:67" ht="14.25" customHeight="1" x14ac:dyDescent="0.15">
      <c r="A18" s="120" t="s">
        <v>127</v>
      </c>
      <c r="AO18" s="112"/>
      <c r="AP18" s="112"/>
      <c r="AQ18" s="112"/>
      <c r="AR18" s="112"/>
      <c r="AS18" s="112" t="str">
        <f t="array" ref="AS18">IF(COUNTA($AT$30:$AT$35)&lt;ROW($AT17),"",INDEX(AS$30:AS$35,SMALL(IF($AT$30:$AT$35&lt;&gt;"",ROW($AT$30:$AT$35)),ROW($AT17))-40))</f>
        <v/>
      </c>
      <c r="AT18" s="112" t="str">
        <f t="array" ref="AT18">IF(COUNTA($AT$30:$AT$35)&lt;ROW($AT17),"",INDEX(AT$30:AT$35,SMALL(IF($AT$30:$AT$35&lt;&gt;"",ROW($AT$30:$AT$35)),ROW($AT17))-40))</f>
        <v/>
      </c>
      <c r="AU18" s="113"/>
      <c r="AV18" s="113"/>
      <c r="AW18" s="164" t="s">
        <v>109</v>
      </c>
      <c r="AX18" s="164" t="s">
        <v>108</v>
      </c>
      <c r="AY18" s="164" t="s">
        <v>107</v>
      </c>
      <c r="AZ18" s="164" t="s">
        <v>106</v>
      </c>
      <c r="BA18" s="164" t="s">
        <v>105</v>
      </c>
      <c r="BB18" s="164" t="s">
        <v>104</v>
      </c>
      <c r="BC18" s="164" t="s">
        <v>103</v>
      </c>
      <c r="BD18" s="164" t="s">
        <v>102</v>
      </c>
      <c r="BE18" s="164" t="s">
        <v>101</v>
      </c>
      <c r="BF18" s="164" t="s">
        <v>100</v>
      </c>
      <c r="BG18" s="164" t="s">
        <v>99</v>
      </c>
      <c r="BH18" s="164" t="s">
        <v>98</v>
      </c>
      <c r="BI18" s="164" t="s">
        <v>97</v>
      </c>
      <c r="BJ18" s="164" t="s">
        <v>96</v>
      </c>
      <c r="BK18" s="164" t="s">
        <v>95</v>
      </c>
      <c r="BL18" s="164" t="s">
        <v>94</v>
      </c>
      <c r="BN18" s="113"/>
      <c r="BO18" s="113"/>
    </row>
    <row r="19" spans="1:67" ht="18" thickBot="1" x14ac:dyDescent="0.2">
      <c r="B19" s="111" t="s">
        <v>93</v>
      </c>
      <c r="AO19" s="112"/>
      <c r="AP19" s="112"/>
      <c r="AQ19" s="112"/>
      <c r="AR19" s="112" t="str">
        <f t="array" ref="AR19">IF(COUNTA($AT$30:$AT$35)&lt;ROW($AT18),"",INDEX(AR$30:AR$35,SMALL(IF($AT$30:$AT$35&lt;&gt;"",ROW($AT$30:$AT$35)),ROW($AT18))-40))</f>
        <v/>
      </c>
      <c r="AS19" s="112" t="str">
        <f t="array" ref="AS19">IF(COUNTA($AT$30:$AT$35)&lt;ROW($AT18),"",INDEX(AS$30:AS$35,SMALL(IF($AT$30:$AT$35&lt;&gt;"",ROW($AT$30:$AT$35)),ROW($AT18))-40))</f>
        <v/>
      </c>
      <c r="AT19" s="112" t="str">
        <f t="array" ref="AT19">IF(COUNTA($AT$30:$AT$35)&lt;ROW($AT18),"",INDEX(AT$30:AT$35,SMALL(IF($AT$30:$AT$35&lt;&gt;"",ROW($AT$30:$AT$35)),ROW($AT18))-40))</f>
        <v/>
      </c>
      <c r="AU19" s="113"/>
      <c r="AV19" s="113"/>
      <c r="AW19" s="113" t="s">
        <v>89</v>
      </c>
      <c r="AX19" s="113" t="s">
        <v>88</v>
      </c>
      <c r="AY19" s="113" t="s">
        <v>87</v>
      </c>
      <c r="AZ19" s="113" t="s">
        <v>86</v>
      </c>
      <c r="BA19" s="113" t="s">
        <v>85</v>
      </c>
      <c r="BB19" s="113" t="s">
        <v>84</v>
      </c>
      <c r="BC19" s="113" t="s">
        <v>83</v>
      </c>
      <c r="BD19" s="113" t="s">
        <v>82</v>
      </c>
      <c r="BE19" s="113" t="s">
        <v>81</v>
      </c>
      <c r="BF19" s="113" t="s">
        <v>80</v>
      </c>
      <c r="BG19" s="113" t="s">
        <v>79</v>
      </c>
      <c r="BH19" s="113" t="s">
        <v>78</v>
      </c>
      <c r="BI19" s="113" t="s">
        <v>77</v>
      </c>
      <c r="BJ19" s="113" t="s">
        <v>76</v>
      </c>
      <c r="BK19" s="113" t="s">
        <v>75</v>
      </c>
      <c r="BL19" s="113" t="s">
        <v>74</v>
      </c>
      <c r="BN19" s="113"/>
      <c r="BO19" s="113"/>
    </row>
    <row r="20" spans="1:67" ht="29.25" thickBot="1" x14ac:dyDescent="0.2">
      <c r="B20" s="192" t="s">
        <v>126</v>
      </c>
      <c r="C20" s="192"/>
      <c r="D20" s="192"/>
      <c r="E20" s="192"/>
      <c r="F20" s="192"/>
      <c r="G20" s="192"/>
      <c r="H20" s="192"/>
      <c r="I20" s="191"/>
      <c r="J20" s="191"/>
      <c r="K20" s="191"/>
      <c r="L20" s="191"/>
      <c r="M20" s="220" t="s">
        <v>128</v>
      </c>
      <c r="N20" s="221"/>
      <c r="AO20" s="112"/>
      <c r="AP20" s="112"/>
      <c r="AQ20" s="112"/>
      <c r="AR20" s="112" t="str">
        <f t="array" ref="AR20">IF(COUNTA($AT$30:$AT$35)&lt;ROW($AT19),"",INDEX(AR$30:AR$35,SMALL(IF($AT$30:$AT$35&lt;&gt;"",ROW($AT$30:$AT$35)),ROW($AT19))-40))</f>
        <v/>
      </c>
      <c r="AS20" s="112" t="str">
        <f t="array" ref="AS20">IF(COUNTA($AT$30:$AT$35)&lt;ROW($AT19),"",INDEX(AS$30:AS$35,SMALL(IF($AT$30:$AT$35&lt;&gt;"",ROW($AT$30:$AT$35)),ROW($AT19))-40))</f>
        <v/>
      </c>
      <c r="AT20" s="112" t="str">
        <f t="array" ref="AT20">IF(COUNTA($AT$30:$AT$35)&lt;ROW($AT19),"",INDEX(AT$30:AT$35,SMALL(IF($AT$30:$AT$35&lt;&gt;"",ROW($AT$30:$AT$35)),ROW($AT19))-40))</f>
        <v/>
      </c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N20" s="113"/>
      <c r="BO20" s="113"/>
    </row>
    <row r="21" spans="1:67" x14ac:dyDescent="0.15">
      <c r="AO21" s="112"/>
      <c r="AP21" s="112"/>
      <c r="AQ21" s="112"/>
      <c r="AR21" s="112"/>
      <c r="AS21" s="112"/>
      <c r="AT21" s="112"/>
      <c r="AU21" s="113"/>
      <c r="AV21" s="113"/>
      <c r="AW21" s="113"/>
      <c r="AX21" s="113" t="s">
        <v>68</v>
      </c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N21" s="113"/>
      <c r="BO21" s="113"/>
    </row>
    <row r="22" spans="1:67" x14ac:dyDescent="0.15">
      <c r="AO22" s="112"/>
      <c r="AP22" s="112"/>
      <c r="AQ22" s="112"/>
      <c r="AR22" s="112"/>
      <c r="AS22" s="112"/>
      <c r="AT22" s="112"/>
      <c r="AU22" s="113"/>
      <c r="AV22" s="113"/>
      <c r="AW22" s="113" t="s">
        <v>66</v>
      </c>
      <c r="AX22" s="113" t="s">
        <v>65</v>
      </c>
      <c r="AY22" s="113"/>
      <c r="AZ22" s="112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N22" s="113"/>
      <c r="BO22" s="113"/>
    </row>
    <row r="23" spans="1:67" x14ac:dyDescent="0.15">
      <c r="AO23" s="112"/>
      <c r="AP23" s="112"/>
      <c r="AQ23" s="112"/>
      <c r="AR23" s="112"/>
      <c r="AS23" s="112"/>
      <c r="AT23" s="112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N23" s="113"/>
      <c r="BO23" s="113"/>
    </row>
    <row r="24" spans="1:67" x14ac:dyDescent="0.15">
      <c r="AO24" s="112"/>
      <c r="AP24" s="112"/>
      <c r="AQ24" s="112"/>
      <c r="AR24" s="112"/>
      <c r="AS24" s="112"/>
      <c r="AT24" s="112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N24" s="113"/>
      <c r="BO24" s="113"/>
    </row>
    <row r="25" spans="1:67" x14ac:dyDescent="0.15">
      <c r="AO25" s="112"/>
      <c r="AP25" s="112"/>
      <c r="AQ25" s="112"/>
      <c r="AR25" s="112"/>
      <c r="AS25" s="112"/>
      <c r="AT25" s="112"/>
      <c r="AU25" s="113"/>
      <c r="AV25" s="113"/>
      <c r="AW25" s="113">
        <v>1</v>
      </c>
      <c r="AX25" s="113">
        <v>2</v>
      </c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N25" s="113"/>
      <c r="BO25" s="113"/>
    </row>
    <row r="26" spans="1:67" x14ac:dyDescent="0.15">
      <c r="AO26" s="112"/>
      <c r="AP26" s="112"/>
      <c r="AQ26" s="112"/>
      <c r="AR26" s="112"/>
      <c r="AS26" s="112"/>
      <c r="AT26" s="112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N26" s="113"/>
      <c r="BO26" s="113"/>
    </row>
    <row r="27" spans="1:67" x14ac:dyDescent="0.15">
      <c r="AO27" s="112"/>
      <c r="AP27" s="112"/>
      <c r="AQ27" s="112"/>
      <c r="AR27" s="112"/>
      <c r="AS27" s="112"/>
      <c r="AT27" s="112"/>
      <c r="AU27" s="113"/>
      <c r="AV27" s="113"/>
      <c r="AW27" s="113"/>
      <c r="AX27" s="113"/>
      <c r="AY27" s="113"/>
      <c r="AZ27" s="113" t="s">
        <v>61</v>
      </c>
      <c r="BA27" s="113" t="s">
        <v>58</v>
      </c>
      <c r="BB27" s="113" t="s">
        <v>60</v>
      </c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N27" s="113"/>
      <c r="BO27" s="113"/>
    </row>
    <row r="28" spans="1:67" x14ac:dyDescent="0.15">
      <c r="AO28" s="112"/>
      <c r="AP28" s="112"/>
      <c r="AQ28" s="112"/>
      <c r="AR28" s="112"/>
      <c r="AS28" s="112"/>
      <c r="AT28" s="112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N28" s="113"/>
      <c r="BO28" s="113"/>
    </row>
    <row r="29" spans="1:67" x14ac:dyDescent="0.15">
      <c r="P29" s="107"/>
      <c r="Q29" s="107"/>
      <c r="S29" s="105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4"/>
      <c r="AE29" s="89"/>
      <c r="AF29" s="89"/>
      <c r="AG29" s="89"/>
      <c r="AH29" s="89"/>
      <c r="AI29" s="89"/>
      <c r="AJ29" s="89"/>
      <c r="AK29" s="89"/>
      <c r="AL29" s="89"/>
      <c r="AM29" s="89"/>
      <c r="AN29" s="113"/>
      <c r="AO29" s="113"/>
      <c r="AP29" s="113"/>
      <c r="AQ29" s="113"/>
      <c r="AR29" s="123" t="s">
        <v>51</v>
      </c>
      <c r="AS29" s="123" t="s">
        <v>50</v>
      </c>
      <c r="AT29" s="123" t="s">
        <v>32</v>
      </c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N29" s="113"/>
      <c r="BO29" s="113"/>
    </row>
    <row r="30" spans="1:67" x14ac:dyDescent="0.15">
      <c r="B30" s="184" t="s">
        <v>149</v>
      </c>
      <c r="C30" s="183" t="s">
        <v>151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2"/>
      <c r="U30" s="2"/>
      <c r="V30" s="2"/>
      <c r="W30" s="2"/>
      <c r="X30" s="2"/>
      <c r="Y30" s="2"/>
      <c r="Z30" s="2"/>
      <c r="AA30" s="104"/>
      <c r="AB30" s="104"/>
      <c r="AC30" s="104"/>
      <c r="AD30" s="4"/>
      <c r="AE30" s="146" t="str">
        <f>IF(C15="","",MATCH(C15,$AV$19:$BL$19,0))</f>
        <v/>
      </c>
      <c r="AF30" s="146"/>
      <c r="AG30" s="146" t="str">
        <f>IF(AJ30="","",VALUE(AJ30))</f>
        <v/>
      </c>
      <c r="AH30" s="146"/>
      <c r="AI30" s="146"/>
      <c r="AJ30" s="160" t="str">
        <f>IF(AE30="","",INDEX($AV$18:$BL$18,1,AE30))</f>
        <v/>
      </c>
      <c r="AK30" s="146"/>
      <c r="AL30" s="146"/>
      <c r="AM30" s="146"/>
      <c r="AN30" s="112"/>
      <c r="AO30" s="113"/>
      <c r="AP30" s="113"/>
      <c r="AQ30" s="113"/>
      <c r="AR30" s="112" t="s">
        <v>47</v>
      </c>
      <c r="AS30" s="112" t="str">
        <f>IF(U15="","",U15)</f>
        <v/>
      </c>
      <c r="AT30" s="112" t="str">
        <f>IF(AA15="","",AA15)</f>
        <v/>
      </c>
      <c r="AU30" s="112" t="str">
        <f>IF(N47=BA27,BB27,"")</f>
        <v>位置指定有･別表</v>
      </c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N30" s="113"/>
      <c r="BO30" s="113"/>
    </row>
    <row r="31" spans="1:67" x14ac:dyDescent="0.15">
      <c r="C31" s="185" t="s">
        <v>150</v>
      </c>
      <c r="H31" s="204" t="str">
        <f>IF(AND(U33&lt;&gt;"",SUM(R33:S37)=AG30),"",IF(C15&lt;&gt;"",AE31,""))</f>
        <v/>
      </c>
      <c r="I31" s="204"/>
      <c r="J31" s="204"/>
      <c r="K31" s="204"/>
      <c r="L31" s="204"/>
      <c r="M31" s="204"/>
      <c r="N31" s="135" t="str">
        <f>IF(AND(U33&lt;&gt;"",SUM(R33:S45)=AG30),"",IF(C15&lt;&gt;"",AG30,""))</f>
        <v/>
      </c>
      <c r="O31" s="204" t="str">
        <f>IF(AND(U33&lt;&gt;"",SUM(R33:S37)=AG30),"",IF(C15&lt;&gt;"",AF31,""))</f>
        <v/>
      </c>
      <c r="P31" s="204"/>
      <c r="Q31" s="204"/>
      <c r="R31" s="204"/>
      <c r="S31" s="204"/>
      <c r="T31" s="104"/>
      <c r="U31" s="136" t="s">
        <v>92</v>
      </c>
      <c r="V31" s="104"/>
      <c r="W31" s="104"/>
      <c r="X31" s="104"/>
      <c r="Y31" s="104"/>
      <c r="Z31" s="104"/>
      <c r="AA31" s="104"/>
      <c r="AB31" s="104"/>
      <c r="AC31" s="104"/>
      <c r="AD31" s="4"/>
      <c r="AE31" s="146" t="s">
        <v>91</v>
      </c>
      <c r="AF31" s="146" t="s">
        <v>90</v>
      </c>
      <c r="AG31" s="146"/>
      <c r="AH31" s="146"/>
      <c r="AI31" s="146"/>
      <c r="AJ31" s="146"/>
      <c r="AK31" s="146"/>
      <c r="AL31" s="146"/>
      <c r="AM31" s="146"/>
      <c r="AN31" s="112"/>
      <c r="AO31" s="113"/>
      <c r="AP31" s="113"/>
      <c r="AQ31" s="113"/>
      <c r="AR31" s="112" t="s">
        <v>44</v>
      </c>
      <c r="AS31" s="112" t="str">
        <f t="shared" ref="AS31:AS36" si="0">IF(U33="","",U33)</f>
        <v/>
      </c>
      <c r="AT31" s="112" t="str">
        <f t="shared" ref="AT31:AT36" si="1">IF(R33="","",R33)</f>
        <v/>
      </c>
      <c r="AU31" s="113" t="str">
        <f>""</f>
        <v/>
      </c>
      <c r="AV31" s="113"/>
      <c r="AW31" s="113"/>
      <c r="AX31" s="113"/>
      <c r="AY31" s="113"/>
      <c r="AZ31" s="113" t="s">
        <v>48</v>
      </c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N31" s="113"/>
      <c r="BO31" s="113"/>
    </row>
    <row r="32" spans="1:67" x14ac:dyDescent="0.15">
      <c r="B32" s="108"/>
      <c r="C32" s="223" t="s">
        <v>73</v>
      </c>
      <c r="D32" s="223"/>
      <c r="E32" s="223"/>
      <c r="F32" s="223"/>
      <c r="G32" s="223"/>
      <c r="H32" s="223" t="s">
        <v>72</v>
      </c>
      <c r="I32" s="223"/>
      <c r="J32" s="223"/>
      <c r="K32" s="223"/>
      <c r="L32" s="223"/>
      <c r="M32" s="223" t="s">
        <v>71</v>
      </c>
      <c r="N32" s="223"/>
      <c r="O32" s="223"/>
      <c r="P32" s="223"/>
      <c r="Q32" s="223"/>
      <c r="R32" s="223" t="s">
        <v>32</v>
      </c>
      <c r="S32" s="223"/>
      <c r="T32" s="104"/>
      <c r="U32" s="229" t="s">
        <v>70</v>
      </c>
      <c r="V32" s="229"/>
      <c r="W32" s="229"/>
      <c r="X32" s="229"/>
      <c r="Y32" s="229"/>
      <c r="Z32" s="229"/>
      <c r="AA32" s="104"/>
      <c r="AB32" s="104"/>
      <c r="AC32" s="104"/>
      <c r="AD32" s="4"/>
      <c r="AE32" s="146"/>
      <c r="AF32" s="146"/>
      <c r="AG32" s="146"/>
      <c r="AH32" s="146"/>
      <c r="AI32" s="146"/>
      <c r="AJ32" s="146"/>
      <c r="AK32" s="146"/>
      <c r="AL32" s="146"/>
      <c r="AM32" s="146"/>
      <c r="AN32" s="112"/>
      <c r="AO32" s="113"/>
      <c r="AP32" s="113"/>
      <c r="AQ32" s="113"/>
      <c r="AR32" s="112" t="s">
        <v>44</v>
      </c>
      <c r="AS32" s="112" t="str">
        <f t="shared" si="0"/>
        <v/>
      </c>
      <c r="AT32" s="112" t="str">
        <f t="shared" si="1"/>
        <v/>
      </c>
      <c r="AU32" s="113" t="str">
        <f>""</f>
        <v/>
      </c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N32" s="113"/>
      <c r="BO32" s="113"/>
    </row>
    <row r="33" spans="1:64" x14ac:dyDescent="0.15">
      <c r="B33" s="119">
        <v>2</v>
      </c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200"/>
      <c r="S33" s="200"/>
      <c r="T33" s="104"/>
      <c r="U33" s="201" t="str">
        <f t="shared" ref="U33:U38" si="2">IF(AND(AE33&lt;&gt;"",AF33&lt;&gt;"",R33&lt;&gt;""),"*VQ2000-FPG-"&amp;AJ33&amp;AK33&amp;AM33&amp;AN33&amp;AL33,"")</f>
        <v/>
      </c>
      <c r="V33" s="201"/>
      <c r="W33" s="201"/>
      <c r="X33" s="201"/>
      <c r="Y33" s="201"/>
      <c r="Z33" s="201"/>
      <c r="AA33" s="104"/>
      <c r="AB33" s="104"/>
      <c r="AC33" s="104"/>
      <c r="AD33" s="4"/>
      <c r="AE33" s="146" t="str">
        <f>IF(C33="","",MATCH(C33,$AV$8:$BC$8,0))</f>
        <v/>
      </c>
      <c r="AF33" s="146" t="str">
        <f>IF(H33="","",MATCH(H33,$AV$8:$BC$8,0))</f>
        <v/>
      </c>
      <c r="AG33" s="146" t="e">
        <f t="shared" ref="AG33:AG37" si="3">IF(M33="なし","",MATCH(M33,$AX$22,0))</f>
        <v>#N/A</v>
      </c>
      <c r="AH33" s="146"/>
      <c r="AI33" s="146"/>
      <c r="AJ33" s="160" t="str">
        <f t="shared" ref="AJ33:AK38" si="4">IF(AE33="","",INDEX($AV$7:$BC$7,1,AE33))</f>
        <v/>
      </c>
      <c r="AK33" s="160" t="str">
        <f t="shared" si="4"/>
        <v/>
      </c>
      <c r="AL33" s="160" t="e">
        <f t="shared" ref="AL33:AL38" si="5">IF(AG33="","",INDEX($AX$21,1,AG33))</f>
        <v>#N/A</v>
      </c>
      <c r="AM33" s="146" t="s">
        <v>43</v>
      </c>
      <c r="AN33" s="112" t="s">
        <v>16</v>
      </c>
      <c r="AO33" s="113"/>
      <c r="AP33" s="113"/>
      <c r="AQ33" s="113"/>
      <c r="AR33" s="112" t="s">
        <v>44</v>
      </c>
      <c r="AS33" s="112" t="str">
        <f t="shared" si="0"/>
        <v/>
      </c>
      <c r="AT33" s="112" t="str">
        <f t="shared" si="1"/>
        <v/>
      </c>
      <c r="AU33" s="113" t="str">
        <f>""</f>
        <v/>
      </c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</row>
    <row r="34" spans="1:64" x14ac:dyDescent="0.15">
      <c r="B34" s="119">
        <v>3</v>
      </c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200"/>
      <c r="S34" s="200"/>
      <c r="T34" s="104"/>
      <c r="U34" s="201" t="str">
        <f t="shared" si="2"/>
        <v/>
      </c>
      <c r="V34" s="201"/>
      <c r="W34" s="201"/>
      <c r="X34" s="201"/>
      <c r="Y34" s="201"/>
      <c r="Z34" s="201"/>
      <c r="AA34" s="104"/>
      <c r="AB34" s="104"/>
      <c r="AC34" s="104"/>
      <c r="AD34" s="4"/>
      <c r="AE34" s="146" t="str">
        <f>IF(C34="","",MATCH(C34,$AV$8:$BC$8,0))</f>
        <v/>
      </c>
      <c r="AF34" s="146" t="str">
        <f>IF(H34="","",MATCH(H34,$AV$8:$BC$8,0))</f>
        <v/>
      </c>
      <c r="AG34" s="146" t="e">
        <f t="shared" si="3"/>
        <v>#N/A</v>
      </c>
      <c r="AH34" s="146"/>
      <c r="AI34" s="146"/>
      <c r="AJ34" s="160" t="str">
        <f t="shared" si="4"/>
        <v/>
      </c>
      <c r="AK34" s="160" t="str">
        <f t="shared" si="4"/>
        <v/>
      </c>
      <c r="AL34" s="160" t="e">
        <f t="shared" si="5"/>
        <v>#N/A</v>
      </c>
      <c r="AM34" s="146" t="s">
        <v>43</v>
      </c>
      <c r="AN34" s="112" t="s">
        <v>16</v>
      </c>
      <c r="AO34" s="113"/>
      <c r="AP34" s="113"/>
      <c r="AQ34" s="113"/>
      <c r="AR34" s="112" t="s">
        <v>44</v>
      </c>
      <c r="AS34" s="112" t="str">
        <f t="shared" si="0"/>
        <v/>
      </c>
      <c r="AT34" s="112" t="str">
        <f t="shared" si="1"/>
        <v/>
      </c>
      <c r="AU34" s="113" t="str">
        <f>""</f>
        <v/>
      </c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</row>
    <row r="35" spans="1:64" x14ac:dyDescent="0.15">
      <c r="B35" s="119">
        <v>4</v>
      </c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200"/>
      <c r="S35" s="200"/>
      <c r="T35" s="104"/>
      <c r="U35" s="201" t="str">
        <f t="shared" si="2"/>
        <v/>
      </c>
      <c r="V35" s="201"/>
      <c r="W35" s="201"/>
      <c r="X35" s="201"/>
      <c r="Y35" s="201"/>
      <c r="Z35" s="201"/>
      <c r="AA35" s="104"/>
      <c r="AB35" s="104"/>
      <c r="AC35" s="104"/>
      <c r="AD35" s="4"/>
      <c r="AE35" s="146" t="str">
        <f>IF(C35="","",MATCH(C35,$AV$8:$BC$8,0))</f>
        <v/>
      </c>
      <c r="AF35" s="146" t="str">
        <f>IF(H35="","",MATCH(H35,$AV$8:$BC$8,0))</f>
        <v/>
      </c>
      <c r="AG35" s="146" t="e">
        <f t="shared" si="3"/>
        <v>#N/A</v>
      </c>
      <c r="AH35" s="146"/>
      <c r="AI35" s="146"/>
      <c r="AJ35" s="160" t="str">
        <f t="shared" si="4"/>
        <v/>
      </c>
      <c r="AK35" s="160" t="str">
        <f t="shared" si="4"/>
        <v/>
      </c>
      <c r="AL35" s="160" t="e">
        <f t="shared" si="5"/>
        <v>#N/A</v>
      </c>
      <c r="AM35" s="146" t="s">
        <v>43</v>
      </c>
      <c r="AN35" s="112" t="s">
        <v>16</v>
      </c>
      <c r="AO35" s="113"/>
      <c r="AP35" s="113"/>
      <c r="AQ35" s="113"/>
      <c r="AR35" s="112" t="s">
        <v>44</v>
      </c>
      <c r="AS35" s="112" t="str">
        <f t="shared" si="0"/>
        <v/>
      </c>
      <c r="AT35" s="112" t="str">
        <f t="shared" si="1"/>
        <v/>
      </c>
      <c r="AU35" s="113" t="str">
        <f>""</f>
        <v/>
      </c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64" x14ac:dyDescent="0.15">
      <c r="B36" s="119">
        <v>5</v>
      </c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200"/>
      <c r="S36" s="200"/>
      <c r="T36" s="104"/>
      <c r="U36" s="201" t="str">
        <f t="shared" si="2"/>
        <v/>
      </c>
      <c r="V36" s="201"/>
      <c r="W36" s="201"/>
      <c r="X36" s="201"/>
      <c r="Y36" s="201"/>
      <c r="Z36" s="201"/>
      <c r="AA36" s="104"/>
      <c r="AB36" s="104"/>
      <c r="AC36" s="104"/>
      <c r="AD36" s="4"/>
      <c r="AE36" s="146" t="str">
        <f>IF(C36="","",MATCH(C36,$AV$8:$BC$8,0))</f>
        <v/>
      </c>
      <c r="AF36" s="146" t="str">
        <f>IF(H36="","",MATCH(H36,$AV$8:$BC$8,0))</f>
        <v/>
      </c>
      <c r="AG36" s="146" t="e">
        <f t="shared" si="3"/>
        <v>#N/A</v>
      </c>
      <c r="AH36" s="146"/>
      <c r="AI36" s="146"/>
      <c r="AJ36" s="160" t="str">
        <f t="shared" si="4"/>
        <v/>
      </c>
      <c r="AK36" s="160" t="str">
        <f t="shared" si="4"/>
        <v/>
      </c>
      <c r="AL36" s="160" t="e">
        <f t="shared" si="5"/>
        <v>#N/A</v>
      </c>
      <c r="AM36" s="146" t="s">
        <v>43</v>
      </c>
      <c r="AN36" s="112" t="s">
        <v>16</v>
      </c>
      <c r="AO36" s="113"/>
      <c r="AP36" s="113"/>
      <c r="AQ36" s="113"/>
      <c r="AR36" s="112" t="s">
        <v>44</v>
      </c>
      <c r="AS36" s="112" t="str">
        <f t="shared" si="0"/>
        <v/>
      </c>
      <c r="AT36" s="112" t="str">
        <f t="shared" si="1"/>
        <v/>
      </c>
      <c r="AU36" s="113" t="str">
        <f>""</f>
        <v/>
      </c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</row>
    <row r="37" spans="1:64" x14ac:dyDescent="0.15">
      <c r="B37" s="119">
        <v>6</v>
      </c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200"/>
      <c r="S37" s="200"/>
      <c r="T37" s="104"/>
      <c r="U37" s="231" t="str">
        <f t="shared" si="2"/>
        <v/>
      </c>
      <c r="V37" s="231"/>
      <c r="W37" s="231"/>
      <c r="X37" s="231"/>
      <c r="Y37" s="231"/>
      <c r="Z37" s="231"/>
      <c r="AA37" s="104"/>
      <c r="AB37" s="104"/>
      <c r="AC37" s="104"/>
      <c r="AD37" s="4"/>
      <c r="AE37" s="146" t="str">
        <f>IF(C37="","",MATCH(C37,$AV$8:$BC$8,0))</f>
        <v/>
      </c>
      <c r="AF37" s="146" t="str">
        <f>IF(H37="","",MATCH(H37,$AV$8:$BC$8,0))</f>
        <v/>
      </c>
      <c r="AG37" s="146" t="e">
        <f t="shared" si="3"/>
        <v>#N/A</v>
      </c>
      <c r="AH37" s="146"/>
      <c r="AI37" s="146"/>
      <c r="AJ37" s="160" t="str">
        <f t="shared" si="4"/>
        <v/>
      </c>
      <c r="AK37" s="160" t="str">
        <f t="shared" si="4"/>
        <v/>
      </c>
      <c r="AL37" s="160" t="e">
        <f t="shared" si="5"/>
        <v>#N/A</v>
      </c>
      <c r="AM37" s="146" t="s">
        <v>43</v>
      </c>
      <c r="AN37" s="112" t="s">
        <v>16</v>
      </c>
      <c r="AO37" s="113"/>
      <c r="AP37" s="113"/>
      <c r="AQ37" s="113"/>
      <c r="AR37" s="112" t="s">
        <v>44</v>
      </c>
      <c r="AS37" s="112" t="str">
        <f t="shared" ref="AS37:AS45" si="6">IF(U39="","",U39)</f>
        <v/>
      </c>
      <c r="AT37" s="112" t="str">
        <f t="shared" ref="AT37:AT45" si="7">IF(R39="","",R39)</f>
        <v/>
      </c>
      <c r="AU37" s="113" t="str">
        <f>""</f>
        <v/>
      </c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</row>
    <row r="38" spans="1:64" x14ac:dyDescent="0.15">
      <c r="B38" s="119">
        <v>7</v>
      </c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200"/>
      <c r="S38" s="200"/>
      <c r="T38" s="104"/>
      <c r="U38" s="201" t="str">
        <f t="shared" si="2"/>
        <v/>
      </c>
      <c r="V38" s="201"/>
      <c r="W38" s="201"/>
      <c r="X38" s="201"/>
      <c r="Y38" s="201"/>
      <c r="Z38" s="201"/>
      <c r="AA38" s="104"/>
      <c r="AB38" s="104"/>
      <c r="AC38" s="104"/>
      <c r="AD38" s="4"/>
      <c r="AE38" s="146" t="str">
        <f t="shared" ref="AE38:AE45" si="8">IF(C38="","",MATCH(C38,$AV$8:$BC$8,0))</f>
        <v/>
      </c>
      <c r="AF38" s="146" t="str">
        <f t="shared" ref="AF38:AF45" si="9">IF(H38="","",MATCH(H38,$AV$8:$BC$8,0))</f>
        <v/>
      </c>
      <c r="AG38" s="146" t="e">
        <f>IF(M38="なし","",MATCH(M38,$AX$22,0))</f>
        <v>#N/A</v>
      </c>
      <c r="AH38" s="146"/>
      <c r="AI38" s="146"/>
      <c r="AJ38" s="160" t="str">
        <f t="shared" si="4"/>
        <v/>
      </c>
      <c r="AK38" s="160" t="str">
        <f t="shared" si="4"/>
        <v/>
      </c>
      <c r="AL38" s="160" t="e">
        <f t="shared" si="5"/>
        <v>#N/A</v>
      </c>
      <c r="AM38" s="146" t="s">
        <v>43</v>
      </c>
      <c r="AN38" s="112" t="s">
        <v>16</v>
      </c>
      <c r="AO38" s="113"/>
      <c r="AP38" s="113"/>
      <c r="AQ38" s="113"/>
      <c r="AR38" s="112" t="s">
        <v>44</v>
      </c>
      <c r="AS38" s="112" t="str">
        <f t="shared" si="6"/>
        <v/>
      </c>
      <c r="AT38" s="112" t="str">
        <f t="shared" si="7"/>
        <v/>
      </c>
      <c r="AU38" s="113" t="str">
        <f>""</f>
        <v/>
      </c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</row>
    <row r="39" spans="1:64" x14ac:dyDescent="0.15">
      <c r="B39" s="119">
        <v>8</v>
      </c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254"/>
      <c r="S39" s="255"/>
      <c r="T39" s="104"/>
      <c r="U39" s="201" t="str">
        <f>IF(AND(AE39&lt;&gt;"",AF39&lt;&gt;"",R39&lt;&gt;""),"*VQ2000-FPG-"&amp;AJ39&amp;AK39&amp;AM39&amp;AN39&amp;AL39,"")</f>
        <v/>
      </c>
      <c r="V39" s="201"/>
      <c r="W39" s="201"/>
      <c r="X39" s="201"/>
      <c r="Y39" s="201"/>
      <c r="Z39" s="201"/>
      <c r="AA39" s="104"/>
      <c r="AB39" s="104"/>
      <c r="AC39" s="104"/>
      <c r="AD39" s="4"/>
      <c r="AE39" s="146" t="str">
        <f t="shared" si="8"/>
        <v/>
      </c>
      <c r="AF39" s="146" t="str">
        <f t="shared" si="9"/>
        <v/>
      </c>
      <c r="AG39" s="146" t="e">
        <f t="shared" ref="AG39:AG45" si="10">IF(M39="なし","",MATCH(M39,$AX$22,0))</f>
        <v>#N/A</v>
      </c>
      <c r="AH39" s="146"/>
      <c r="AI39" s="146"/>
      <c r="AJ39" s="160" t="str">
        <f t="shared" ref="AJ39:AJ45" si="11">IF(AE39="","",INDEX($AV$7:$BC$7,1,AE39))</f>
        <v/>
      </c>
      <c r="AK39" s="160" t="str">
        <f t="shared" ref="AK39:AK45" si="12">IF(AF39="","",INDEX($AV$7:$BC$7,1,AF39))</f>
        <v/>
      </c>
      <c r="AL39" s="160" t="e">
        <f>IF(AG39="","",INDEX($AX$21,1,AG39))</f>
        <v>#N/A</v>
      </c>
      <c r="AM39" s="146" t="s">
        <v>43</v>
      </c>
      <c r="AN39" s="112" t="s">
        <v>16</v>
      </c>
      <c r="AO39" s="113"/>
      <c r="AP39" s="113"/>
      <c r="AQ39" s="113"/>
      <c r="AR39" s="112" t="s">
        <v>44</v>
      </c>
      <c r="AS39" s="112" t="str">
        <f t="shared" si="6"/>
        <v/>
      </c>
      <c r="AT39" s="112" t="str">
        <f t="shared" si="7"/>
        <v/>
      </c>
      <c r="AU39" s="113" t="str">
        <f>""</f>
        <v/>
      </c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</row>
    <row r="40" spans="1:64" x14ac:dyDescent="0.15">
      <c r="B40" s="119">
        <v>9</v>
      </c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254"/>
      <c r="S40" s="255"/>
      <c r="T40" s="104"/>
      <c r="U40" s="201" t="str">
        <f t="shared" ref="U40:U45" si="13">IF(AND(AE40&lt;&gt;"",AF40&lt;&gt;"",R40&lt;&gt;""),"*VQ2000-FPG-"&amp;AJ40&amp;AK40&amp;AM40&amp;AN40&amp;AL40,"")</f>
        <v/>
      </c>
      <c r="V40" s="201"/>
      <c r="W40" s="201"/>
      <c r="X40" s="201"/>
      <c r="Y40" s="201"/>
      <c r="Z40" s="201"/>
      <c r="AA40" s="104"/>
      <c r="AB40" s="104"/>
      <c r="AC40" s="104"/>
      <c r="AD40" s="4"/>
      <c r="AE40" s="146" t="str">
        <f t="shared" si="8"/>
        <v/>
      </c>
      <c r="AF40" s="146" t="str">
        <f t="shared" si="9"/>
        <v/>
      </c>
      <c r="AG40" s="146" t="e">
        <f t="shared" si="10"/>
        <v>#N/A</v>
      </c>
      <c r="AH40" s="146"/>
      <c r="AI40" s="146"/>
      <c r="AJ40" s="160" t="str">
        <f t="shared" si="11"/>
        <v/>
      </c>
      <c r="AK40" s="160" t="str">
        <f t="shared" si="12"/>
        <v/>
      </c>
      <c r="AL40" s="160" t="e">
        <f t="shared" ref="AL40:AL45" si="14">IF(AG40="","",INDEX($AX$21,1,AG40))</f>
        <v>#N/A</v>
      </c>
      <c r="AM40" s="146" t="s">
        <v>43</v>
      </c>
      <c r="AN40" s="112" t="s">
        <v>16</v>
      </c>
      <c r="AO40" s="113"/>
      <c r="AP40" s="113"/>
      <c r="AQ40" s="113"/>
      <c r="AR40" s="112" t="s">
        <v>44</v>
      </c>
      <c r="AS40" s="112" t="str">
        <f t="shared" si="6"/>
        <v/>
      </c>
      <c r="AT40" s="112" t="str">
        <f t="shared" si="7"/>
        <v/>
      </c>
      <c r="AU40" s="113" t="str">
        <f>""</f>
        <v/>
      </c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</row>
    <row r="41" spans="1:64" x14ac:dyDescent="0.15">
      <c r="B41" s="119">
        <v>10</v>
      </c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254"/>
      <c r="S41" s="255"/>
      <c r="T41" s="104"/>
      <c r="U41" s="201" t="str">
        <f t="shared" si="13"/>
        <v/>
      </c>
      <c r="V41" s="201"/>
      <c r="W41" s="201"/>
      <c r="X41" s="201"/>
      <c r="Y41" s="201"/>
      <c r="Z41" s="201"/>
      <c r="AA41" s="104"/>
      <c r="AB41" s="104"/>
      <c r="AC41" s="104"/>
      <c r="AD41" s="4"/>
      <c r="AE41" s="146" t="str">
        <f t="shared" si="8"/>
        <v/>
      </c>
      <c r="AF41" s="146" t="str">
        <f t="shared" si="9"/>
        <v/>
      </c>
      <c r="AG41" s="146" t="e">
        <f t="shared" si="10"/>
        <v>#N/A</v>
      </c>
      <c r="AH41" s="146"/>
      <c r="AI41" s="146"/>
      <c r="AJ41" s="160" t="str">
        <f t="shared" si="11"/>
        <v/>
      </c>
      <c r="AK41" s="160" t="str">
        <f t="shared" si="12"/>
        <v/>
      </c>
      <c r="AL41" s="160" t="e">
        <f t="shared" si="14"/>
        <v>#N/A</v>
      </c>
      <c r="AM41" s="146" t="s">
        <v>43</v>
      </c>
      <c r="AN41" s="112" t="s">
        <v>16</v>
      </c>
      <c r="AO41" s="113"/>
      <c r="AP41" s="113"/>
      <c r="AQ41" s="113"/>
      <c r="AR41" s="112" t="s">
        <v>44</v>
      </c>
      <c r="AS41" s="112" t="str">
        <f t="shared" si="6"/>
        <v/>
      </c>
      <c r="AT41" s="112" t="str">
        <f t="shared" si="7"/>
        <v/>
      </c>
      <c r="AU41" s="113" t="str">
        <f>""</f>
        <v/>
      </c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</row>
    <row r="42" spans="1:64" x14ac:dyDescent="0.15">
      <c r="B42" s="119">
        <v>11</v>
      </c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254"/>
      <c r="S42" s="255"/>
      <c r="T42" s="104"/>
      <c r="U42" s="201" t="str">
        <f t="shared" si="13"/>
        <v/>
      </c>
      <c r="V42" s="201"/>
      <c r="W42" s="201"/>
      <c r="X42" s="201"/>
      <c r="Y42" s="201"/>
      <c r="Z42" s="201"/>
      <c r="AA42" s="104"/>
      <c r="AB42" s="104"/>
      <c r="AC42" s="104"/>
      <c r="AD42" s="4"/>
      <c r="AE42" s="146" t="str">
        <f t="shared" si="8"/>
        <v/>
      </c>
      <c r="AF42" s="146" t="str">
        <f t="shared" si="9"/>
        <v/>
      </c>
      <c r="AG42" s="146" t="e">
        <f t="shared" si="10"/>
        <v>#N/A</v>
      </c>
      <c r="AH42" s="146"/>
      <c r="AI42" s="146"/>
      <c r="AJ42" s="160" t="str">
        <f t="shared" si="11"/>
        <v/>
      </c>
      <c r="AK42" s="160" t="str">
        <f t="shared" si="12"/>
        <v/>
      </c>
      <c r="AL42" s="160" t="e">
        <f t="shared" si="14"/>
        <v>#N/A</v>
      </c>
      <c r="AM42" s="146" t="s">
        <v>43</v>
      </c>
      <c r="AN42" s="112" t="s">
        <v>16</v>
      </c>
      <c r="AO42" s="113"/>
      <c r="AP42" s="113"/>
      <c r="AQ42" s="113"/>
      <c r="AR42" s="112" t="s">
        <v>44</v>
      </c>
      <c r="AS42" s="112" t="str">
        <f t="shared" si="6"/>
        <v/>
      </c>
      <c r="AT42" s="112" t="str">
        <f t="shared" si="7"/>
        <v/>
      </c>
      <c r="AU42" s="113" t="str">
        <f>""</f>
        <v/>
      </c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</row>
    <row r="43" spans="1:64" x14ac:dyDescent="0.15">
      <c r="B43" s="119">
        <v>12</v>
      </c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254"/>
      <c r="S43" s="255"/>
      <c r="T43" s="104"/>
      <c r="U43" s="201" t="str">
        <f t="shared" si="13"/>
        <v/>
      </c>
      <c r="V43" s="201"/>
      <c r="W43" s="201"/>
      <c r="X43" s="201"/>
      <c r="Y43" s="201"/>
      <c r="Z43" s="201"/>
      <c r="AA43" s="104"/>
      <c r="AB43" s="104"/>
      <c r="AC43" s="104"/>
      <c r="AD43" s="4"/>
      <c r="AE43" s="146" t="str">
        <f t="shared" si="8"/>
        <v/>
      </c>
      <c r="AF43" s="146" t="str">
        <f t="shared" si="9"/>
        <v/>
      </c>
      <c r="AG43" s="146" t="e">
        <f t="shared" si="10"/>
        <v>#N/A</v>
      </c>
      <c r="AH43" s="146"/>
      <c r="AI43" s="146"/>
      <c r="AJ43" s="160" t="str">
        <f t="shared" si="11"/>
        <v/>
      </c>
      <c r="AK43" s="160" t="str">
        <f t="shared" si="12"/>
        <v/>
      </c>
      <c r="AL43" s="160" t="e">
        <f t="shared" si="14"/>
        <v>#N/A</v>
      </c>
      <c r="AM43" s="146" t="s">
        <v>43</v>
      </c>
      <c r="AN43" s="112" t="s">
        <v>16</v>
      </c>
      <c r="AO43" s="113"/>
      <c r="AP43" s="113"/>
      <c r="AQ43" s="113"/>
      <c r="AR43" s="112" t="s">
        <v>44</v>
      </c>
      <c r="AS43" s="112" t="str">
        <f t="shared" si="6"/>
        <v/>
      </c>
      <c r="AT43" s="112" t="str">
        <f t="shared" si="7"/>
        <v/>
      </c>
      <c r="AU43" s="113" t="str">
        <f>""</f>
        <v/>
      </c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</row>
    <row r="44" spans="1:64" x14ac:dyDescent="0.15">
      <c r="B44" s="119">
        <v>13</v>
      </c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254"/>
      <c r="S44" s="255"/>
      <c r="T44" s="104"/>
      <c r="U44" s="201" t="str">
        <f t="shared" si="13"/>
        <v/>
      </c>
      <c r="V44" s="201"/>
      <c r="W44" s="201"/>
      <c r="X44" s="201"/>
      <c r="Y44" s="201"/>
      <c r="Z44" s="201"/>
      <c r="AA44" s="104"/>
      <c r="AB44" s="104"/>
      <c r="AC44" s="104"/>
      <c r="AD44" s="4"/>
      <c r="AE44" s="146" t="str">
        <f t="shared" si="8"/>
        <v/>
      </c>
      <c r="AF44" s="146" t="str">
        <f t="shared" si="9"/>
        <v/>
      </c>
      <c r="AG44" s="146" t="e">
        <f t="shared" si="10"/>
        <v>#N/A</v>
      </c>
      <c r="AH44" s="146"/>
      <c r="AI44" s="146"/>
      <c r="AJ44" s="160" t="str">
        <f t="shared" si="11"/>
        <v/>
      </c>
      <c r="AK44" s="160" t="str">
        <f t="shared" si="12"/>
        <v/>
      </c>
      <c r="AL44" s="160" t="e">
        <f t="shared" si="14"/>
        <v>#N/A</v>
      </c>
      <c r="AM44" s="146" t="s">
        <v>43</v>
      </c>
      <c r="AN44" s="112" t="s">
        <v>16</v>
      </c>
      <c r="AO44" s="113"/>
      <c r="AP44" s="113"/>
      <c r="AQ44" s="113"/>
      <c r="AR44" s="112"/>
      <c r="AS44" s="112" t="str">
        <f t="shared" si="6"/>
        <v/>
      </c>
      <c r="AT44" s="112"/>
      <c r="AU44" s="113" t="str">
        <f>""</f>
        <v/>
      </c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</row>
    <row r="45" spans="1:64" x14ac:dyDescent="0.15">
      <c r="B45" s="119">
        <v>14</v>
      </c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254"/>
      <c r="S45" s="255"/>
      <c r="T45" s="104"/>
      <c r="U45" s="201" t="str">
        <f t="shared" si="13"/>
        <v/>
      </c>
      <c r="V45" s="201"/>
      <c r="W45" s="201"/>
      <c r="X45" s="201"/>
      <c r="Y45" s="201"/>
      <c r="Z45" s="201"/>
      <c r="AA45" s="104"/>
      <c r="AB45" s="104"/>
      <c r="AC45" s="104"/>
      <c r="AD45" s="4"/>
      <c r="AE45" s="146" t="str">
        <f t="shared" si="8"/>
        <v/>
      </c>
      <c r="AF45" s="146" t="str">
        <f t="shared" si="9"/>
        <v/>
      </c>
      <c r="AG45" s="146" t="e">
        <f t="shared" si="10"/>
        <v>#N/A</v>
      </c>
      <c r="AH45" s="146"/>
      <c r="AI45" s="146"/>
      <c r="AJ45" s="160" t="str">
        <f t="shared" si="11"/>
        <v/>
      </c>
      <c r="AK45" s="160" t="str">
        <f t="shared" si="12"/>
        <v/>
      </c>
      <c r="AL45" s="160" t="e">
        <f t="shared" si="14"/>
        <v>#N/A</v>
      </c>
      <c r="AM45" s="146" t="s">
        <v>43</v>
      </c>
      <c r="AN45" s="112" t="s">
        <v>16</v>
      </c>
      <c r="AO45" s="113"/>
      <c r="AP45" s="113"/>
      <c r="AQ45" s="113"/>
      <c r="AR45" s="112"/>
      <c r="AS45" s="112" t="str">
        <f t="shared" si="6"/>
        <v/>
      </c>
      <c r="AT45" s="112" t="str">
        <f t="shared" si="7"/>
        <v>←</v>
      </c>
      <c r="AU45" s="113" t="str">
        <f>""</f>
        <v/>
      </c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</row>
    <row r="46" spans="1:64" ht="13.5" customHeight="1" x14ac:dyDescent="0.15">
      <c r="R46" s="202" t="str">
        <f>IF(SUM(R33:S45)=AG30,"",IF(SUM(R33:S45)=0,"",SUM(R33:S45)))</f>
        <v/>
      </c>
      <c r="S46" s="202"/>
      <c r="T46" s="203" t="str">
        <f>IF(R46="","",IF(R46=AG30,"",AE46))</f>
        <v/>
      </c>
      <c r="U46" s="203"/>
      <c r="V46" s="203"/>
      <c r="W46" s="203"/>
      <c r="X46" s="203"/>
      <c r="Y46" s="203"/>
      <c r="Z46" s="203"/>
      <c r="AA46" s="203"/>
      <c r="AB46" s="203"/>
      <c r="AC46" s="203"/>
      <c r="AD46" s="4"/>
      <c r="AE46" s="146" t="s">
        <v>62</v>
      </c>
      <c r="AF46" s="146"/>
      <c r="AG46" s="146"/>
      <c r="AH46" s="146"/>
      <c r="AI46" s="146"/>
      <c r="AJ46" s="146"/>
      <c r="AK46" s="146"/>
      <c r="AL46" s="146"/>
      <c r="AM46" s="146"/>
      <c r="AN46" s="112"/>
      <c r="AO46" s="113"/>
      <c r="AP46" s="113"/>
      <c r="AQ46" s="113"/>
      <c r="AR46"/>
      <c r="AS46"/>
      <c r="AT46"/>
      <c r="AU46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</row>
    <row r="47" spans="1:64" ht="17.25" customHeight="1" x14ac:dyDescent="0.15">
      <c r="A47" s="5"/>
      <c r="C47" s="137" t="s">
        <v>59</v>
      </c>
      <c r="D47" s="138"/>
      <c r="E47" s="138"/>
      <c r="F47" s="138"/>
      <c r="G47" s="138"/>
      <c r="H47" s="138"/>
      <c r="I47" s="138"/>
      <c r="J47" s="138"/>
      <c r="K47" s="138"/>
      <c r="N47" s="236" t="s">
        <v>58</v>
      </c>
      <c r="O47" s="237"/>
      <c r="P47" s="237"/>
      <c r="Q47" s="238"/>
      <c r="R47" s="186" t="s">
        <v>152</v>
      </c>
      <c r="S47" s="187" t="s">
        <v>153</v>
      </c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4"/>
      <c r="AE47" s="146" t="s">
        <v>57</v>
      </c>
      <c r="AF47" s="146" t="s">
        <v>56</v>
      </c>
      <c r="AG47" s="146" t="s">
        <v>55</v>
      </c>
      <c r="AH47" s="146" t="s">
        <v>54</v>
      </c>
      <c r="AI47" s="146" t="s">
        <v>53</v>
      </c>
      <c r="AJ47" s="146"/>
      <c r="AK47" s="146"/>
      <c r="AL47" s="146"/>
      <c r="AM47" s="146"/>
      <c r="AN47" s="112"/>
      <c r="AO47" s="113"/>
      <c r="AP47" s="113"/>
      <c r="AQ47" s="113"/>
      <c r="AR47"/>
      <c r="AS47"/>
      <c r="AT47"/>
      <c r="AU47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</row>
    <row r="48" spans="1:64" ht="13.5" customHeight="1" x14ac:dyDescent="0.15">
      <c r="A48" s="5"/>
      <c r="C48" s="105" t="s">
        <v>52</v>
      </c>
      <c r="N48" s="107"/>
      <c r="O48" s="107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/>
      <c r="AO48" s="113"/>
      <c r="AP48" s="113"/>
      <c r="AQ48" s="113"/>
      <c r="AR48"/>
      <c r="AS48"/>
      <c r="AT48"/>
      <c r="AU48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</row>
    <row r="49" spans="2:64" x14ac:dyDescent="0.15">
      <c r="L49" s="112" t="s">
        <v>49</v>
      </c>
      <c r="M49" s="112"/>
      <c r="N49" s="112"/>
      <c r="O49" s="112"/>
      <c r="P49" s="112"/>
      <c r="Q49" s="112"/>
      <c r="R49" s="112"/>
      <c r="S49" s="112"/>
      <c r="T49" s="105"/>
      <c r="U49" s="105"/>
      <c r="V49" s="105"/>
      <c r="W49" s="105"/>
      <c r="X49" s="105"/>
      <c r="Y49" s="105"/>
      <c r="Z49" s="105"/>
      <c r="AA49" s="105"/>
      <c r="AB49" s="104"/>
      <c r="AC49" s="104"/>
      <c r="AD49" s="104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/>
      <c r="AS49"/>
      <c r="AT49"/>
      <c r="AU49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</row>
    <row r="50" spans="2:64" x14ac:dyDescent="0.15">
      <c r="B50" s="123" t="s">
        <v>42</v>
      </c>
      <c r="C50" s="239" t="s">
        <v>15</v>
      </c>
      <c r="D50" s="239"/>
      <c r="E50" s="239"/>
      <c r="F50" s="239"/>
      <c r="G50" s="239"/>
      <c r="H50" s="239"/>
      <c r="I50" s="239"/>
      <c r="J50" s="239" t="s">
        <v>41</v>
      </c>
      <c r="K50" s="239"/>
      <c r="L50" s="106">
        <f>IF($AG$30&gt;0,1,"")</f>
        <v>1</v>
      </c>
      <c r="M50" s="106">
        <f>IF($AG$30&gt;1,2,"")</f>
        <v>2</v>
      </c>
      <c r="N50" s="106">
        <f>IF($AG$30&gt;2,3,"")</f>
        <v>3</v>
      </c>
      <c r="O50" s="106">
        <f>IF($AG$30&gt;3,4,"")</f>
        <v>4</v>
      </c>
      <c r="P50" s="106">
        <f>IF($AG$30&gt;4,5,"")</f>
        <v>5</v>
      </c>
      <c r="Q50" s="106">
        <f>IF($AG$30&gt;5,6,"")</f>
        <v>6</v>
      </c>
      <c r="R50" s="106">
        <f>IF($AG$30&gt;6,7,"")</f>
        <v>7</v>
      </c>
      <c r="S50" s="106">
        <f>IF($AG$30&gt;7,8,"")</f>
        <v>8</v>
      </c>
      <c r="T50" s="106">
        <f>IF($AG$30&gt;8,9,"")</f>
        <v>9</v>
      </c>
      <c r="U50" s="128">
        <f>IF($AG$30&gt;9,10,"")</f>
        <v>10</v>
      </c>
      <c r="V50" s="128">
        <f>IF($AG$30&gt;10,11,"")</f>
        <v>11</v>
      </c>
      <c r="W50" s="128">
        <f>IF($AG$30&gt;11,12,"")</f>
        <v>12</v>
      </c>
      <c r="X50" s="128">
        <f>IF($AG$30&gt;12,13,"")</f>
        <v>13</v>
      </c>
      <c r="Y50" s="128">
        <f>IF($AG$30&gt;13,14,"")</f>
        <v>14</v>
      </c>
      <c r="Z50" s="128">
        <f>IF($AG$30&gt;14,15,"")</f>
        <v>15</v>
      </c>
      <c r="AA50" s="128">
        <f>IF($AG$30&gt;15,16,"")</f>
        <v>16</v>
      </c>
      <c r="AB50" s="4"/>
      <c r="AC50" s="4"/>
      <c r="AD50" s="4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4"/>
      <c r="AR50"/>
      <c r="AS50"/>
      <c r="AT50"/>
      <c r="AU50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</row>
    <row r="51" spans="2:64" ht="13.5" customHeight="1" x14ac:dyDescent="0.15">
      <c r="B51" s="113">
        <v>1</v>
      </c>
      <c r="C51" s="226" t="str">
        <f>U15</f>
        <v/>
      </c>
      <c r="D51" s="226"/>
      <c r="E51" s="226"/>
      <c r="F51" s="226"/>
      <c r="G51" s="226"/>
      <c r="H51" s="226"/>
      <c r="I51" s="226"/>
      <c r="J51" s="225">
        <v>1</v>
      </c>
      <c r="K51" s="225"/>
      <c r="L51" s="106"/>
      <c r="M51" s="106"/>
      <c r="N51" s="106"/>
      <c r="O51" s="106"/>
      <c r="P51" s="106"/>
      <c r="Q51" s="106"/>
      <c r="R51" s="106"/>
      <c r="S51" s="106"/>
      <c r="T51" s="124"/>
      <c r="U51" s="20"/>
      <c r="V51" s="20"/>
      <c r="W51" s="20"/>
      <c r="X51" s="20"/>
      <c r="Y51" s="20"/>
      <c r="Z51" s="20"/>
      <c r="AA51" s="20"/>
      <c r="AB51" s="4"/>
      <c r="AC51" s="4"/>
      <c r="AD51" s="4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4"/>
    </row>
    <row r="52" spans="2:64" ht="13.5" customHeight="1" x14ac:dyDescent="0.15">
      <c r="B52" s="113">
        <v>2</v>
      </c>
      <c r="C52" s="226" t="str">
        <f t="shared" ref="C52:C57" si="15">U33</f>
        <v/>
      </c>
      <c r="D52" s="226"/>
      <c r="E52" s="226"/>
      <c r="F52" s="226"/>
      <c r="G52" s="226"/>
      <c r="H52" s="226"/>
      <c r="I52" s="226"/>
      <c r="J52" s="225" t="str">
        <f t="shared" ref="J52:J57" si="16">IF(R33="","",R33)</f>
        <v/>
      </c>
      <c r="K52" s="225"/>
      <c r="L52" s="126"/>
      <c r="M52" s="126"/>
      <c r="N52" s="126"/>
      <c r="O52" s="126"/>
      <c r="P52" s="126"/>
      <c r="Q52" s="126"/>
      <c r="R52" s="126"/>
      <c r="S52" s="126"/>
      <c r="T52" s="125"/>
      <c r="U52" s="125"/>
      <c r="V52" s="125"/>
      <c r="W52" s="125"/>
      <c r="X52" s="125"/>
      <c r="Y52" s="125"/>
      <c r="Z52" s="125"/>
      <c r="AA52" s="125"/>
      <c r="AB52" s="4" t="str">
        <f>IF(J52="","",IF(COUNTIF(L52:AA52,"O")=0,"",IF(COUNTIF(L52:AA52,"O")=J52,"",COUNTIF(L52:AA52,"O"))))</f>
        <v/>
      </c>
      <c r="AC52" s="3" t="str">
        <f>IF(AB52&lt;&gt;"",$AE$47,IF(AND(C52="",COUNTIF(L52:AA52,"O")&gt;0),$AH$47,""))</f>
        <v/>
      </c>
      <c r="AD52" s="4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4"/>
    </row>
    <row r="53" spans="2:64" ht="13.5" customHeight="1" x14ac:dyDescent="0.15">
      <c r="B53" s="113">
        <v>3</v>
      </c>
      <c r="C53" s="226" t="str">
        <f t="shared" si="15"/>
        <v/>
      </c>
      <c r="D53" s="226"/>
      <c r="E53" s="226"/>
      <c r="F53" s="226"/>
      <c r="G53" s="226"/>
      <c r="H53" s="226"/>
      <c r="I53" s="226"/>
      <c r="J53" s="225" t="str">
        <f t="shared" si="16"/>
        <v/>
      </c>
      <c r="K53" s="225"/>
      <c r="L53" s="126"/>
      <c r="M53" s="126"/>
      <c r="N53" s="126"/>
      <c r="O53" s="126"/>
      <c r="P53" s="126"/>
      <c r="Q53" s="126"/>
      <c r="R53" s="126"/>
      <c r="S53" s="126"/>
      <c r="T53" s="125"/>
      <c r="U53" s="125"/>
      <c r="V53" s="125"/>
      <c r="W53" s="125"/>
      <c r="X53" s="125"/>
      <c r="Y53" s="125"/>
      <c r="Z53" s="125"/>
      <c r="AA53" s="125"/>
      <c r="AB53" s="4" t="str">
        <f>IF(J53="","",IF(COUNTIF(L53:AA53,"O")=0,"",IF(COUNTIF(L53:AA53,"O")=J53,"",COUNTIF(L53:AA53,"O"))))</f>
        <v/>
      </c>
      <c r="AC53" s="3" t="str">
        <f>IF(AB53&lt;&gt;"",$AE$47,IF(AND(C53="",COUNTIF(L53:AA53,"O")&gt;0),$AH$47,""))</f>
        <v/>
      </c>
      <c r="AD53" s="4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4"/>
    </row>
    <row r="54" spans="2:64" ht="13.5" customHeight="1" x14ac:dyDescent="0.15">
      <c r="B54" s="113">
        <v>4</v>
      </c>
      <c r="C54" s="226" t="str">
        <f t="shared" si="15"/>
        <v/>
      </c>
      <c r="D54" s="226"/>
      <c r="E54" s="226"/>
      <c r="F54" s="226"/>
      <c r="G54" s="226"/>
      <c r="H54" s="226"/>
      <c r="I54" s="226"/>
      <c r="J54" s="225" t="str">
        <f t="shared" si="16"/>
        <v/>
      </c>
      <c r="K54" s="225"/>
      <c r="L54" s="126"/>
      <c r="M54" s="126"/>
      <c r="N54" s="126"/>
      <c r="O54" s="126"/>
      <c r="P54" s="126"/>
      <c r="Q54" s="126"/>
      <c r="R54" s="126"/>
      <c r="S54" s="126"/>
      <c r="T54" s="125"/>
      <c r="U54" s="125"/>
      <c r="V54" s="125"/>
      <c r="W54" s="125"/>
      <c r="X54" s="125"/>
      <c r="Y54" s="125"/>
      <c r="Z54" s="125"/>
      <c r="AA54" s="125"/>
      <c r="AB54" s="4" t="str">
        <f>IF(J54="","",IF(COUNTIF(L54:AA54,"O")=0,"",IF(COUNTIF(L54:AA54,"O")=J54,"",COUNTIF(L54:AA54,"O"))))</f>
        <v/>
      </c>
      <c r="AC54" s="3" t="str">
        <f>IF(AB54&lt;&gt;"",$AE$47,IF(AND(C54="",COUNTIF(L54:AA54,"O")&gt;0),$AH$47,""))</f>
        <v/>
      </c>
      <c r="AD54" s="4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4"/>
    </row>
    <row r="55" spans="2:64" ht="13.5" customHeight="1" x14ac:dyDescent="0.15">
      <c r="B55" s="113">
        <v>5</v>
      </c>
      <c r="C55" s="226" t="str">
        <f t="shared" si="15"/>
        <v/>
      </c>
      <c r="D55" s="226"/>
      <c r="E55" s="226"/>
      <c r="F55" s="226"/>
      <c r="G55" s="226"/>
      <c r="H55" s="226"/>
      <c r="I55" s="226"/>
      <c r="J55" s="225" t="str">
        <f t="shared" si="16"/>
        <v/>
      </c>
      <c r="K55" s="225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89" t="str">
        <f>IF(J55="","",IF(COUNTIF(L55:AA55,"O")=0,"",IF(COUNTIF(L55:AA55,"O")=J55,"",COUNTIF(L55:AA55,"O"))))</f>
        <v/>
      </c>
      <c r="AC55" s="146" t="str">
        <f>IF(AB55&lt;&gt;"",$AE$47,IF(AND(C55="",COUNTIF(L55:AA55,"O")&gt;0),$AH$47,""))</f>
        <v/>
      </c>
      <c r="AD55" s="4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4"/>
    </row>
    <row r="56" spans="2:64" ht="13.5" customHeight="1" x14ac:dyDescent="0.15">
      <c r="B56" s="113">
        <v>6</v>
      </c>
      <c r="C56" s="226" t="str">
        <f t="shared" si="15"/>
        <v/>
      </c>
      <c r="D56" s="226"/>
      <c r="E56" s="226"/>
      <c r="F56" s="226"/>
      <c r="G56" s="226"/>
      <c r="H56" s="226"/>
      <c r="I56" s="226"/>
      <c r="J56" s="225" t="str">
        <f t="shared" si="16"/>
        <v/>
      </c>
      <c r="K56" s="225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89" t="str">
        <f>IF(J56="","",IF(COUNTIF(L56:AA56,"O")=0,"",IF(COUNTIF(L56:AA56,"O")=J56,"",COUNTIF(L56:AA56,"O"))))</f>
        <v/>
      </c>
      <c r="AC56" s="146" t="str">
        <f>IF(AB56&lt;&gt;"",$AE$47,IF(AND(C56="",COUNTIF(L56:AA56,"O")&gt;0),$AH$47,""))</f>
        <v/>
      </c>
      <c r="AD56" s="2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4"/>
    </row>
    <row r="57" spans="2:64" ht="13.5" customHeight="1" x14ac:dyDescent="0.15">
      <c r="B57" s="113">
        <v>7</v>
      </c>
      <c r="C57" s="226" t="str">
        <f t="shared" si="15"/>
        <v/>
      </c>
      <c r="D57" s="226"/>
      <c r="E57" s="226"/>
      <c r="F57" s="226"/>
      <c r="G57" s="226"/>
      <c r="H57" s="226"/>
      <c r="I57" s="226"/>
      <c r="J57" s="225" t="str">
        <f t="shared" si="16"/>
        <v/>
      </c>
      <c r="K57" s="225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89"/>
      <c r="AC57" s="146"/>
      <c r="AD57" s="2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4"/>
    </row>
    <row r="58" spans="2:64" ht="13.5" customHeight="1" x14ac:dyDescent="0.15">
      <c r="B58" s="113">
        <v>8</v>
      </c>
      <c r="C58" s="226" t="str">
        <f t="shared" ref="C58:C64" si="17">U39</f>
        <v/>
      </c>
      <c r="D58" s="226"/>
      <c r="E58" s="226"/>
      <c r="F58" s="226"/>
      <c r="G58" s="226"/>
      <c r="H58" s="226"/>
      <c r="I58" s="226"/>
      <c r="J58" s="225" t="str">
        <f t="shared" ref="J58:J64" si="18">IF(R39="","",R39)</f>
        <v/>
      </c>
      <c r="K58" s="225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89"/>
      <c r="AC58" s="146"/>
      <c r="AD58" s="2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4"/>
    </row>
    <row r="59" spans="2:64" ht="13.5" customHeight="1" x14ac:dyDescent="0.15">
      <c r="B59" s="113">
        <v>9</v>
      </c>
      <c r="C59" s="226" t="str">
        <f t="shared" si="17"/>
        <v/>
      </c>
      <c r="D59" s="226"/>
      <c r="E59" s="226"/>
      <c r="F59" s="226"/>
      <c r="G59" s="226"/>
      <c r="H59" s="226"/>
      <c r="I59" s="226"/>
      <c r="J59" s="225" t="str">
        <f t="shared" si="18"/>
        <v/>
      </c>
      <c r="K59" s="225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89"/>
      <c r="AC59" s="146"/>
      <c r="AD59" s="2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4"/>
    </row>
    <row r="60" spans="2:64" ht="13.5" customHeight="1" x14ac:dyDescent="0.15">
      <c r="B60" s="113">
        <v>10</v>
      </c>
      <c r="C60" s="226" t="str">
        <f t="shared" si="17"/>
        <v/>
      </c>
      <c r="D60" s="226"/>
      <c r="E60" s="226"/>
      <c r="F60" s="226"/>
      <c r="G60" s="226"/>
      <c r="H60" s="226"/>
      <c r="I60" s="226"/>
      <c r="J60" s="225" t="str">
        <f t="shared" si="18"/>
        <v/>
      </c>
      <c r="K60" s="225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89"/>
      <c r="AC60" s="146"/>
      <c r="AD60" s="2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4"/>
    </row>
    <row r="61" spans="2:64" ht="13.5" customHeight="1" x14ac:dyDescent="0.15">
      <c r="B61" s="113">
        <v>11</v>
      </c>
      <c r="C61" s="226" t="str">
        <f t="shared" si="17"/>
        <v/>
      </c>
      <c r="D61" s="226"/>
      <c r="E61" s="226"/>
      <c r="F61" s="226"/>
      <c r="G61" s="226"/>
      <c r="H61" s="226"/>
      <c r="I61" s="226"/>
      <c r="J61" s="225" t="str">
        <f t="shared" si="18"/>
        <v/>
      </c>
      <c r="K61" s="225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89"/>
      <c r="AC61" s="146"/>
      <c r="AD61" s="2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4"/>
    </row>
    <row r="62" spans="2:64" ht="13.5" customHeight="1" x14ac:dyDescent="0.15">
      <c r="B62" s="113">
        <v>12</v>
      </c>
      <c r="C62" s="226" t="str">
        <f t="shared" si="17"/>
        <v/>
      </c>
      <c r="D62" s="226"/>
      <c r="E62" s="226"/>
      <c r="F62" s="226"/>
      <c r="G62" s="226"/>
      <c r="H62" s="226"/>
      <c r="I62" s="226"/>
      <c r="J62" s="225" t="str">
        <f t="shared" si="18"/>
        <v/>
      </c>
      <c r="K62" s="225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89"/>
      <c r="AC62" s="146"/>
      <c r="AD62" s="2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4"/>
    </row>
    <row r="63" spans="2:64" ht="13.5" customHeight="1" x14ac:dyDescent="0.15">
      <c r="B63" s="113">
        <v>13</v>
      </c>
      <c r="C63" s="226" t="str">
        <f t="shared" si="17"/>
        <v/>
      </c>
      <c r="D63" s="226"/>
      <c r="E63" s="226"/>
      <c r="F63" s="226"/>
      <c r="G63" s="226"/>
      <c r="H63" s="226"/>
      <c r="I63" s="226"/>
      <c r="J63" s="225" t="str">
        <f t="shared" si="18"/>
        <v/>
      </c>
      <c r="K63" s="225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89"/>
      <c r="AC63" s="146"/>
      <c r="AD63" s="2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4"/>
    </row>
    <row r="64" spans="2:64" ht="13.5" customHeight="1" x14ac:dyDescent="0.15">
      <c r="B64" s="113">
        <v>14</v>
      </c>
      <c r="C64" s="226" t="str">
        <f t="shared" si="17"/>
        <v/>
      </c>
      <c r="D64" s="226"/>
      <c r="E64" s="226"/>
      <c r="F64" s="226"/>
      <c r="G64" s="226"/>
      <c r="H64" s="226"/>
      <c r="I64" s="226"/>
      <c r="J64" s="225" t="str">
        <f t="shared" si="18"/>
        <v/>
      </c>
      <c r="K64" s="225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89"/>
      <c r="AC64" s="146"/>
      <c r="AD64" s="2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4"/>
    </row>
    <row r="65" spans="1:41" ht="13.5" customHeight="1" x14ac:dyDescent="0.15">
      <c r="B65" s="89"/>
      <c r="C65" s="234" t="str">
        <f>IF(COUNTIF(L65:AA65,"X")&gt;0,$AF$47,IF(COUNTIF(L65:AA65,"XX")&gt;0,$AG$47,IF(COUNTIF(L65:AA65,"XXX")&gt;0,$AI$47,"")))</f>
        <v>※　XX：搭載箇所未記入</v>
      </c>
      <c r="D65" s="234"/>
      <c r="E65" s="234"/>
      <c r="F65" s="234"/>
      <c r="G65" s="234"/>
      <c r="H65" s="234"/>
      <c r="I65" s="234"/>
      <c r="J65" s="235"/>
      <c r="K65" s="235"/>
      <c r="L65" s="129" t="str">
        <f>IF(AND(L50="",COUNTIF(L52:L64,"O")&gt;0),"XXX",IF(L50="","",IF(COUNTIF(L52:L64,"O")&gt;1,"X",IF(COUNTIF(L52:L64,"O")&lt;1,"XX",""))))</f>
        <v>XX</v>
      </c>
      <c r="M65" s="129" t="str">
        <f t="shared" ref="M65:X65" si="19">IF(AND(M50="",COUNTIF(M52:M64,"O")&gt;0),"XXX",IF(M50="","",IF(COUNTIF(M52:M64,"O")&gt;1,"X",IF(COUNTIF(M52:M64,"O")&lt;1,"XX",""))))</f>
        <v>XX</v>
      </c>
      <c r="N65" s="129" t="str">
        <f t="shared" si="19"/>
        <v>XX</v>
      </c>
      <c r="O65" s="129" t="str">
        <f t="shared" si="19"/>
        <v>XX</v>
      </c>
      <c r="P65" s="129" t="str">
        <f t="shared" si="19"/>
        <v>XX</v>
      </c>
      <c r="Q65" s="129" t="str">
        <f t="shared" si="19"/>
        <v>XX</v>
      </c>
      <c r="R65" s="129" t="str">
        <f t="shared" si="19"/>
        <v>XX</v>
      </c>
      <c r="S65" s="129" t="str">
        <f t="shared" si="19"/>
        <v>XX</v>
      </c>
      <c r="T65" s="129" t="str">
        <f t="shared" si="19"/>
        <v>XX</v>
      </c>
      <c r="U65" s="129" t="str">
        <f t="shared" si="19"/>
        <v>XX</v>
      </c>
      <c r="V65" s="129" t="str">
        <f t="shared" si="19"/>
        <v>XX</v>
      </c>
      <c r="W65" s="129" t="str">
        <f t="shared" si="19"/>
        <v>XX</v>
      </c>
      <c r="X65" s="129" t="str">
        <f t="shared" si="19"/>
        <v>XX</v>
      </c>
      <c r="Y65" s="129" t="str">
        <f>IF(AND(Y50="",COUNTIF(Y52:Y64,"O")&gt;0),"XXX",IF(Y50="","",IF(COUNTIF(Y52:Y64,"O")&gt;1,"X",IF(COUNTIF(Y52:Y64,"O")&lt;1,"XX",""))))</f>
        <v>XX</v>
      </c>
      <c r="Z65" s="129" t="str">
        <f>IF(AND(Z50="",COUNTIF(Z52:Z64,"O")&gt;0),"XXX",IF(Z50="","",IF(COUNTIF(Z52:Z64,"O")&gt;1,"X",IF(COUNTIF(Z52:Z64,"O")&lt;1,"XX",""))))</f>
        <v>XX</v>
      </c>
      <c r="AA65" s="129" t="str">
        <f t="shared" ref="AA65" si="20">IF(AND(AA50="",COUNTIF(AA52:AA64,"O")&gt;0),"XXX",IF(AA50="","",IF(COUNTIF(AA52:AA64,"O")&gt;1,"X",IF(COUNTIF(AA52:AA64,"O")&lt;1,"XX",""))))</f>
        <v>XX</v>
      </c>
      <c r="AB65" s="2"/>
      <c r="AC65" s="2"/>
      <c r="AD65" s="2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4"/>
    </row>
    <row r="66" spans="1:41" ht="13.5" customHeight="1" x14ac:dyDescent="0.15">
      <c r="B66" s="8"/>
      <c r="C66" s="5" t="s">
        <v>46</v>
      </c>
      <c r="D66" s="139"/>
      <c r="E66" s="140"/>
      <c r="F66" s="140"/>
      <c r="G66" s="140"/>
      <c r="H66" s="140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61"/>
      <c r="AF66" s="161"/>
      <c r="AG66" s="161"/>
      <c r="AH66" s="161"/>
      <c r="AI66" s="161"/>
      <c r="AJ66" s="89"/>
      <c r="AK66" s="89"/>
      <c r="AL66" s="89"/>
      <c r="AM66" s="89"/>
      <c r="AN66" s="89"/>
      <c r="AO66" s="4"/>
    </row>
    <row r="67" spans="1:41" hidden="1" x14ac:dyDescent="0.15">
      <c r="B67" s="141" t="s">
        <v>45</v>
      </c>
      <c r="C67" s="2"/>
      <c r="D67" s="2"/>
      <c r="E67" s="2"/>
      <c r="F67" s="2"/>
      <c r="G67" s="14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E67" s="113"/>
      <c r="AF67" s="113"/>
      <c r="AG67" s="113"/>
      <c r="AH67" s="113"/>
      <c r="AI67" s="113"/>
      <c r="AJ67" s="113"/>
      <c r="AK67" s="113"/>
    </row>
    <row r="68" spans="1:41" hidden="1" x14ac:dyDescent="0.15">
      <c r="A68" s="5"/>
      <c r="B68" s="243" t="s">
        <v>19</v>
      </c>
      <c r="C68" s="243"/>
      <c r="D68" s="243"/>
      <c r="E68" s="243"/>
      <c r="F68" s="243"/>
      <c r="G68" s="243"/>
      <c r="H68" s="243"/>
      <c r="I68" s="243"/>
      <c r="J68" s="243"/>
      <c r="K68" s="243"/>
      <c r="L68" s="250" t="s">
        <v>133</v>
      </c>
      <c r="M68" s="250"/>
      <c r="N68" s="240" t="s">
        <v>134</v>
      </c>
      <c r="O68" s="240"/>
      <c r="P68" s="240"/>
      <c r="Q68" s="240"/>
      <c r="R68" s="240"/>
      <c r="S68" s="240"/>
      <c r="T68" s="250" t="s">
        <v>135</v>
      </c>
      <c r="U68" s="250"/>
      <c r="V68" s="240" t="s">
        <v>136</v>
      </c>
      <c r="W68" s="240"/>
      <c r="X68" s="240"/>
      <c r="Y68" s="240"/>
      <c r="Z68" s="240"/>
      <c r="AA68" s="240"/>
      <c r="AB68" s="240"/>
      <c r="AC68" s="250" t="s">
        <v>137</v>
      </c>
      <c r="AD68" s="250"/>
      <c r="AE68" s="240" t="s">
        <v>138</v>
      </c>
      <c r="AF68" s="240"/>
      <c r="AG68" s="240"/>
      <c r="AH68" s="240"/>
      <c r="AI68" s="240"/>
      <c r="AJ68" s="240"/>
      <c r="AK68" s="4"/>
    </row>
    <row r="69" spans="1:41" ht="21" hidden="1" x14ac:dyDescent="0.15">
      <c r="A69" s="5"/>
      <c r="B69" s="248" t="s">
        <v>130</v>
      </c>
      <c r="C69" s="248"/>
      <c r="D69" s="248"/>
      <c r="E69" s="248"/>
      <c r="F69" s="248"/>
      <c r="G69" s="248"/>
      <c r="H69" s="248"/>
      <c r="I69" s="248"/>
      <c r="J69" s="248"/>
      <c r="K69" s="248"/>
      <c r="L69" s="2"/>
      <c r="M69" s="244" t="s">
        <v>20</v>
      </c>
      <c r="N69" s="246" t="s">
        <v>21</v>
      </c>
      <c r="O69" s="246"/>
      <c r="P69" s="253"/>
      <c r="Q69" s="253"/>
      <c r="R69" s="253"/>
      <c r="S69" s="253"/>
      <c r="T69" s="246" t="s">
        <v>22</v>
      </c>
      <c r="U69" s="246"/>
      <c r="V69" s="253"/>
      <c r="W69" s="253"/>
      <c r="X69" s="253"/>
      <c r="Y69" s="246" t="s">
        <v>23</v>
      </c>
      <c r="Z69" s="246"/>
      <c r="AA69" s="249"/>
      <c r="AB69" s="249"/>
      <c r="AC69" s="249"/>
      <c r="AD69" s="249"/>
      <c r="AE69" s="246" t="s">
        <v>24</v>
      </c>
      <c r="AF69" s="246"/>
      <c r="AG69" s="249"/>
      <c r="AH69" s="249"/>
      <c r="AI69" s="249"/>
      <c r="AJ69" s="249"/>
      <c r="AK69" s="4"/>
    </row>
    <row r="70" spans="1:41" ht="21" hidden="1" x14ac:dyDescent="0.15">
      <c r="A70" s="5"/>
      <c r="B70" s="248" t="s">
        <v>131</v>
      </c>
      <c r="C70" s="248"/>
      <c r="D70" s="248"/>
      <c r="E70" s="248"/>
      <c r="F70" s="248"/>
      <c r="G70" s="248"/>
      <c r="H70" s="248"/>
      <c r="I70" s="248"/>
      <c r="J70" s="248"/>
      <c r="K70" s="248"/>
      <c r="L70" s="130"/>
      <c r="M70" s="244"/>
      <c r="N70" s="251" t="s">
        <v>43</v>
      </c>
      <c r="O70" s="251"/>
      <c r="P70" s="252"/>
      <c r="Q70" s="252"/>
      <c r="R70" s="252"/>
      <c r="S70" s="252"/>
      <c r="T70" s="252"/>
      <c r="U70" s="252"/>
      <c r="V70" s="252"/>
      <c r="W70" s="252"/>
      <c r="X70" s="252"/>
      <c r="Y70" s="246"/>
      <c r="Z70" s="246"/>
      <c r="AA70" s="249"/>
      <c r="AB70" s="249"/>
      <c r="AC70" s="249"/>
      <c r="AD70" s="249"/>
      <c r="AE70" s="246"/>
      <c r="AF70" s="246"/>
      <c r="AG70" s="249"/>
      <c r="AH70" s="249"/>
      <c r="AI70" s="249"/>
      <c r="AJ70" s="249"/>
      <c r="AK70" s="4"/>
    </row>
    <row r="71" spans="1:41" ht="25.5" hidden="1" customHeight="1" x14ac:dyDescent="0.15">
      <c r="A71" s="5"/>
      <c r="B71" s="248" t="s">
        <v>132</v>
      </c>
      <c r="C71" s="248"/>
      <c r="D71" s="248"/>
      <c r="E71" s="248"/>
      <c r="F71" s="248"/>
      <c r="G71" s="248"/>
      <c r="H71" s="248"/>
      <c r="I71" s="248"/>
      <c r="J71" s="248"/>
      <c r="K71" s="248"/>
      <c r="L71" s="127"/>
      <c r="M71" s="244" t="s">
        <v>29</v>
      </c>
      <c r="N71" s="244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5"/>
      <c r="AI71" s="245"/>
      <c r="AJ71" s="245"/>
      <c r="AK71" s="4"/>
    </row>
    <row r="72" spans="1:41" hidden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4"/>
      <c r="AF72" s="4"/>
      <c r="AG72" s="4"/>
      <c r="AH72" s="4"/>
      <c r="AI72" s="4"/>
      <c r="AJ72" s="4"/>
      <c r="AK72" s="4"/>
    </row>
    <row r="73" spans="1:41" hidden="1" x14ac:dyDescent="0.15">
      <c r="A73" s="2"/>
      <c r="B73" s="131" t="s">
        <v>42</v>
      </c>
      <c r="C73" s="247" t="s">
        <v>15</v>
      </c>
      <c r="D73" s="247"/>
      <c r="E73" s="247"/>
      <c r="F73" s="247"/>
      <c r="G73" s="247"/>
      <c r="H73" s="247"/>
      <c r="I73" s="247"/>
      <c r="J73" s="241" t="s">
        <v>41</v>
      </c>
      <c r="K73" s="242"/>
      <c r="L73" s="132">
        <v>1</v>
      </c>
      <c r="M73" s="132">
        <v>2</v>
      </c>
      <c r="N73" s="132">
        <v>3</v>
      </c>
      <c r="O73" s="132">
        <v>4</v>
      </c>
      <c r="P73" s="132">
        <v>5</v>
      </c>
      <c r="Q73" s="132">
        <v>6</v>
      </c>
      <c r="R73" s="132">
        <v>7</v>
      </c>
      <c r="S73" s="132">
        <v>8</v>
      </c>
      <c r="T73" s="132">
        <v>9</v>
      </c>
      <c r="U73" s="132">
        <v>10</v>
      </c>
      <c r="V73" s="132">
        <v>11</v>
      </c>
      <c r="W73" s="132">
        <v>12</v>
      </c>
      <c r="X73" s="132">
        <v>13</v>
      </c>
      <c r="Y73" s="132">
        <v>14</v>
      </c>
      <c r="Z73" s="132">
        <v>15</v>
      </c>
      <c r="AA73" s="132">
        <v>16</v>
      </c>
      <c r="AB73" s="2"/>
      <c r="AC73" s="2"/>
      <c r="AD73" s="2"/>
      <c r="AE73" s="4"/>
      <c r="AF73" s="4"/>
      <c r="AG73" s="4"/>
      <c r="AH73" s="4"/>
      <c r="AI73" s="4"/>
      <c r="AJ73" s="4"/>
      <c r="AK73" s="4"/>
    </row>
    <row r="74" spans="1:41" ht="17.25" hidden="1" x14ac:dyDescent="0.15">
      <c r="A74" s="2"/>
      <c r="B74" s="131">
        <v>1</v>
      </c>
      <c r="C74" s="188" t="str">
        <f t="shared" ref="C74:C87" si="21">IF(C51="","",C51)</f>
        <v/>
      </c>
      <c r="D74" s="188"/>
      <c r="E74" s="188"/>
      <c r="F74" s="188"/>
      <c r="G74" s="188"/>
      <c r="H74" s="188"/>
      <c r="I74" s="188"/>
      <c r="J74" s="189">
        <f t="shared" ref="J74:J87" si="22">IF(J51="","",J51)</f>
        <v>1</v>
      </c>
      <c r="K74" s="190"/>
      <c r="L74" s="133" t="str">
        <f t="shared" ref="L74:AA74" si="23">IF(L51="","",L51)</f>
        <v/>
      </c>
      <c r="M74" s="133" t="str">
        <f t="shared" si="23"/>
        <v/>
      </c>
      <c r="N74" s="133" t="str">
        <f t="shared" si="23"/>
        <v/>
      </c>
      <c r="O74" s="133" t="str">
        <f t="shared" si="23"/>
        <v/>
      </c>
      <c r="P74" s="133" t="str">
        <f t="shared" si="23"/>
        <v/>
      </c>
      <c r="Q74" s="133" t="str">
        <f t="shared" si="23"/>
        <v/>
      </c>
      <c r="R74" s="133" t="str">
        <f t="shared" si="23"/>
        <v/>
      </c>
      <c r="S74" s="133" t="str">
        <f t="shared" si="23"/>
        <v/>
      </c>
      <c r="T74" s="133" t="str">
        <f t="shared" si="23"/>
        <v/>
      </c>
      <c r="U74" s="133" t="str">
        <f t="shared" si="23"/>
        <v/>
      </c>
      <c r="V74" s="133" t="str">
        <f t="shared" si="23"/>
        <v/>
      </c>
      <c r="W74" s="133" t="str">
        <f t="shared" si="23"/>
        <v/>
      </c>
      <c r="X74" s="133" t="str">
        <f t="shared" si="23"/>
        <v/>
      </c>
      <c r="Y74" s="133" t="str">
        <f t="shared" si="23"/>
        <v/>
      </c>
      <c r="Z74" s="133" t="str">
        <f t="shared" si="23"/>
        <v/>
      </c>
      <c r="AA74" s="147" t="str">
        <f t="shared" si="23"/>
        <v/>
      </c>
      <c r="AB74" s="2"/>
      <c r="AC74" s="2"/>
      <c r="AD74" s="2"/>
      <c r="AE74" s="4"/>
      <c r="AF74" s="4"/>
      <c r="AG74" s="4"/>
      <c r="AH74" s="4"/>
      <c r="AI74" s="4"/>
      <c r="AJ74" s="4"/>
      <c r="AK74" s="4"/>
    </row>
    <row r="75" spans="1:41" ht="17.25" hidden="1" x14ac:dyDescent="0.15">
      <c r="A75" s="2"/>
      <c r="B75" s="131">
        <v>2</v>
      </c>
      <c r="C75" s="188" t="str">
        <f t="shared" si="21"/>
        <v/>
      </c>
      <c r="D75" s="188"/>
      <c r="E75" s="188"/>
      <c r="F75" s="188"/>
      <c r="G75" s="188"/>
      <c r="H75" s="188"/>
      <c r="I75" s="188"/>
      <c r="J75" s="189" t="str">
        <f t="shared" si="22"/>
        <v/>
      </c>
      <c r="K75" s="190"/>
      <c r="L75" s="134" t="str">
        <f t="shared" ref="L75:AA75" si="24">IF(L52="","",L52)</f>
        <v/>
      </c>
      <c r="M75" s="134" t="str">
        <f t="shared" si="24"/>
        <v/>
      </c>
      <c r="N75" s="134" t="str">
        <f t="shared" si="24"/>
        <v/>
      </c>
      <c r="O75" s="134" t="str">
        <f t="shared" si="24"/>
        <v/>
      </c>
      <c r="P75" s="134" t="str">
        <f t="shared" si="24"/>
        <v/>
      </c>
      <c r="Q75" s="134" t="str">
        <f t="shared" si="24"/>
        <v/>
      </c>
      <c r="R75" s="134" t="str">
        <f t="shared" si="24"/>
        <v/>
      </c>
      <c r="S75" s="134" t="str">
        <f t="shared" si="24"/>
        <v/>
      </c>
      <c r="T75" s="134" t="str">
        <f t="shared" si="24"/>
        <v/>
      </c>
      <c r="U75" s="134" t="str">
        <f t="shared" si="24"/>
        <v/>
      </c>
      <c r="V75" s="134" t="str">
        <f t="shared" si="24"/>
        <v/>
      </c>
      <c r="W75" s="134" t="str">
        <f t="shared" si="24"/>
        <v/>
      </c>
      <c r="X75" s="134" t="str">
        <f t="shared" si="24"/>
        <v/>
      </c>
      <c r="Y75" s="134" t="str">
        <f t="shared" si="24"/>
        <v/>
      </c>
      <c r="Z75" s="134" t="str">
        <f t="shared" si="24"/>
        <v/>
      </c>
      <c r="AA75" s="134" t="str">
        <f t="shared" si="24"/>
        <v/>
      </c>
      <c r="AB75" s="2"/>
      <c r="AC75" s="2"/>
      <c r="AD75" s="2"/>
      <c r="AE75" s="4"/>
      <c r="AF75" s="4"/>
      <c r="AG75" s="4"/>
      <c r="AH75" s="4"/>
      <c r="AI75" s="4"/>
      <c r="AJ75" s="4"/>
      <c r="AK75" s="4"/>
    </row>
    <row r="76" spans="1:41" ht="17.25" hidden="1" x14ac:dyDescent="0.15">
      <c r="A76" s="2"/>
      <c r="B76" s="131">
        <v>3</v>
      </c>
      <c r="C76" s="188" t="str">
        <f t="shared" si="21"/>
        <v/>
      </c>
      <c r="D76" s="188"/>
      <c r="E76" s="188"/>
      <c r="F76" s="188"/>
      <c r="G76" s="188"/>
      <c r="H76" s="188"/>
      <c r="I76" s="188"/>
      <c r="J76" s="189" t="str">
        <f t="shared" si="22"/>
        <v/>
      </c>
      <c r="K76" s="190"/>
      <c r="L76" s="134" t="str">
        <f t="shared" ref="L76:AA76" si="25">IF(L53="","",L53)</f>
        <v/>
      </c>
      <c r="M76" s="134" t="str">
        <f t="shared" si="25"/>
        <v/>
      </c>
      <c r="N76" s="134" t="str">
        <f t="shared" si="25"/>
        <v/>
      </c>
      <c r="O76" s="134" t="str">
        <f t="shared" si="25"/>
        <v/>
      </c>
      <c r="P76" s="134" t="str">
        <f t="shared" si="25"/>
        <v/>
      </c>
      <c r="Q76" s="134" t="str">
        <f t="shared" si="25"/>
        <v/>
      </c>
      <c r="R76" s="134" t="str">
        <f t="shared" si="25"/>
        <v/>
      </c>
      <c r="S76" s="134" t="str">
        <f t="shared" si="25"/>
        <v/>
      </c>
      <c r="T76" s="134" t="str">
        <f t="shared" si="25"/>
        <v/>
      </c>
      <c r="U76" s="134" t="str">
        <f t="shared" si="25"/>
        <v/>
      </c>
      <c r="V76" s="134" t="str">
        <f t="shared" si="25"/>
        <v/>
      </c>
      <c r="W76" s="134" t="str">
        <f t="shared" si="25"/>
        <v/>
      </c>
      <c r="X76" s="134" t="str">
        <f t="shared" si="25"/>
        <v/>
      </c>
      <c r="Y76" s="134" t="str">
        <f t="shared" si="25"/>
        <v/>
      </c>
      <c r="Z76" s="134" t="str">
        <f t="shared" si="25"/>
        <v/>
      </c>
      <c r="AA76" s="134" t="str">
        <f t="shared" si="25"/>
        <v/>
      </c>
      <c r="AB76" s="2"/>
      <c r="AC76" s="2"/>
      <c r="AD76" s="2"/>
      <c r="AE76" s="4"/>
      <c r="AF76" s="4"/>
      <c r="AG76" s="4"/>
      <c r="AH76" s="4"/>
      <c r="AI76" s="4"/>
      <c r="AJ76" s="4"/>
      <c r="AK76" s="4"/>
    </row>
    <row r="77" spans="1:41" ht="17.25" hidden="1" x14ac:dyDescent="0.15">
      <c r="A77" s="2"/>
      <c r="B77" s="131">
        <v>4</v>
      </c>
      <c r="C77" s="188" t="str">
        <f t="shared" si="21"/>
        <v/>
      </c>
      <c r="D77" s="188"/>
      <c r="E77" s="188"/>
      <c r="F77" s="188"/>
      <c r="G77" s="188"/>
      <c r="H77" s="188"/>
      <c r="I77" s="188"/>
      <c r="J77" s="189" t="str">
        <f t="shared" si="22"/>
        <v/>
      </c>
      <c r="K77" s="190"/>
      <c r="L77" s="134" t="str">
        <f t="shared" ref="L77:AA77" si="26">IF(L54="","",L54)</f>
        <v/>
      </c>
      <c r="M77" s="134" t="str">
        <f t="shared" si="26"/>
        <v/>
      </c>
      <c r="N77" s="134" t="str">
        <f t="shared" si="26"/>
        <v/>
      </c>
      <c r="O77" s="134" t="str">
        <f t="shared" si="26"/>
        <v/>
      </c>
      <c r="P77" s="134" t="str">
        <f t="shared" si="26"/>
        <v/>
      </c>
      <c r="Q77" s="134" t="str">
        <f t="shared" si="26"/>
        <v/>
      </c>
      <c r="R77" s="134" t="str">
        <f t="shared" si="26"/>
        <v/>
      </c>
      <c r="S77" s="134" t="str">
        <f t="shared" si="26"/>
        <v/>
      </c>
      <c r="T77" s="134" t="str">
        <f t="shared" si="26"/>
        <v/>
      </c>
      <c r="U77" s="134" t="str">
        <f t="shared" si="26"/>
        <v/>
      </c>
      <c r="V77" s="134" t="str">
        <f t="shared" si="26"/>
        <v/>
      </c>
      <c r="W77" s="134" t="str">
        <f t="shared" si="26"/>
        <v/>
      </c>
      <c r="X77" s="134" t="str">
        <f t="shared" si="26"/>
        <v/>
      </c>
      <c r="Y77" s="134" t="str">
        <f t="shared" si="26"/>
        <v/>
      </c>
      <c r="Z77" s="134" t="str">
        <f t="shared" si="26"/>
        <v/>
      </c>
      <c r="AA77" s="134" t="str">
        <f t="shared" si="26"/>
        <v/>
      </c>
      <c r="AB77" s="2"/>
      <c r="AC77" s="2"/>
      <c r="AD77" s="2"/>
      <c r="AE77" s="4"/>
      <c r="AF77" s="4"/>
      <c r="AG77" s="4"/>
      <c r="AH77" s="4"/>
      <c r="AI77" s="4"/>
      <c r="AJ77" s="4"/>
      <c r="AK77" s="4"/>
    </row>
    <row r="78" spans="1:41" ht="17.25" hidden="1" x14ac:dyDescent="0.15">
      <c r="A78" s="2"/>
      <c r="B78" s="131">
        <v>5</v>
      </c>
      <c r="C78" s="188" t="str">
        <f t="shared" si="21"/>
        <v/>
      </c>
      <c r="D78" s="188"/>
      <c r="E78" s="188"/>
      <c r="F78" s="188"/>
      <c r="G78" s="188"/>
      <c r="H78" s="188"/>
      <c r="I78" s="188"/>
      <c r="J78" s="189" t="str">
        <f t="shared" si="22"/>
        <v/>
      </c>
      <c r="K78" s="190"/>
      <c r="L78" s="134" t="str">
        <f t="shared" ref="L78:AA78" si="27">IF(L55="","",L55)</f>
        <v/>
      </c>
      <c r="M78" s="134" t="str">
        <f t="shared" si="27"/>
        <v/>
      </c>
      <c r="N78" s="134" t="str">
        <f t="shared" si="27"/>
        <v/>
      </c>
      <c r="O78" s="134" t="str">
        <f t="shared" si="27"/>
        <v/>
      </c>
      <c r="P78" s="134" t="str">
        <f t="shared" si="27"/>
        <v/>
      </c>
      <c r="Q78" s="134" t="str">
        <f t="shared" si="27"/>
        <v/>
      </c>
      <c r="R78" s="134" t="str">
        <f t="shared" si="27"/>
        <v/>
      </c>
      <c r="S78" s="134" t="str">
        <f t="shared" si="27"/>
        <v/>
      </c>
      <c r="T78" s="134" t="str">
        <f t="shared" si="27"/>
        <v/>
      </c>
      <c r="U78" s="134" t="str">
        <f t="shared" si="27"/>
        <v/>
      </c>
      <c r="V78" s="134" t="str">
        <f t="shared" si="27"/>
        <v/>
      </c>
      <c r="W78" s="134" t="str">
        <f t="shared" si="27"/>
        <v/>
      </c>
      <c r="X78" s="134" t="str">
        <f t="shared" si="27"/>
        <v/>
      </c>
      <c r="Y78" s="134" t="str">
        <f t="shared" si="27"/>
        <v/>
      </c>
      <c r="Z78" s="134" t="str">
        <f t="shared" si="27"/>
        <v/>
      </c>
      <c r="AA78" s="134" t="str">
        <f t="shared" si="27"/>
        <v/>
      </c>
      <c r="AB78" s="2"/>
      <c r="AC78" s="2"/>
      <c r="AD78" s="2"/>
      <c r="AE78" s="4"/>
      <c r="AF78" s="4"/>
      <c r="AG78" s="4"/>
      <c r="AH78" s="4"/>
      <c r="AI78" s="4"/>
      <c r="AJ78" s="4"/>
      <c r="AK78" s="4"/>
    </row>
    <row r="79" spans="1:41" ht="17.25" hidden="1" x14ac:dyDescent="0.15">
      <c r="A79" s="2"/>
      <c r="B79" s="131">
        <v>6</v>
      </c>
      <c r="C79" s="188" t="str">
        <f t="shared" si="21"/>
        <v/>
      </c>
      <c r="D79" s="188"/>
      <c r="E79" s="188"/>
      <c r="F79" s="188"/>
      <c r="G79" s="188"/>
      <c r="H79" s="188"/>
      <c r="I79" s="188"/>
      <c r="J79" s="189" t="str">
        <f t="shared" si="22"/>
        <v/>
      </c>
      <c r="K79" s="190"/>
      <c r="L79" s="134" t="str">
        <f t="shared" ref="L79:AA79" si="28">IF(L56="","",L56)</f>
        <v/>
      </c>
      <c r="M79" s="134" t="str">
        <f t="shared" si="28"/>
        <v/>
      </c>
      <c r="N79" s="134" t="str">
        <f t="shared" si="28"/>
        <v/>
      </c>
      <c r="O79" s="134" t="str">
        <f t="shared" si="28"/>
        <v/>
      </c>
      <c r="P79" s="134" t="str">
        <f t="shared" si="28"/>
        <v/>
      </c>
      <c r="Q79" s="134" t="str">
        <f t="shared" si="28"/>
        <v/>
      </c>
      <c r="R79" s="134" t="str">
        <f t="shared" si="28"/>
        <v/>
      </c>
      <c r="S79" s="134" t="str">
        <f t="shared" si="28"/>
        <v/>
      </c>
      <c r="T79" s="134" t="str">
        <f t="shared" si="28"/>
        <v/>
      </c>
      <c r="U79" s="134" t="str">
        <f t="shared" si="28"/>
        <v/>
      </c>
      <c r="V79" s="134" t="str">
        <f t="shared" si="28"/>
        <v/>
      </c>
      <c r="W79" s="134" t="str">
        <f t="shared" si="28"/>
        <v/>
      </c>
      <c r="X79" s="134" t="str">
        <f t="shared" si="28"/>
        <v/>
      </c>
      <c r="Y79" s="134" t="str">
        <f t="shared" si="28"/>
        <v/>
      </c>
      <c r="Z79" s="134" t="str">
        <f t="shared" si="28"/>
        <v/>
      </c>
      <c r="AA79" s="134" t="str">
        <f t="shared" si="28"/>
        <v/>
      </c>
      <c r="AB79" s="2"/>
      <c r="AC79" s="2"/>
      <c r="AD79" s="2"/>
      <c r="AE79" s="4"/>
      <c r="AF79" s="4"/>
      <c r="AG79" s="4"/>
      <c r="AH79" s="4"/>
      <c r="AI79" s="4"/>
      <c r="AJ79" s="4"/>
      <c r="AK79" s="4"/>
    </row>
    <row r="80" spans="1:41" ht="17.25" hidden="1" x14ac:dyDescent="0.15">
      <c r="A80" s="2"/>
      <c r="B80" s="131">
        <v>7</v>
      </c>
      <c r="C80" s="188" t="str">
        <f t="shared" si="21"/>
        <v/>
      </c>
      <c r="D80" s="188"/>
      <c r="E80" s="188"/>
      <c r="F80" s="188"/>
      <c r="G80" s="188"/>
      <c r="H80" s="188"/>
      <c r="I80" s="188"/>
      <c r="J80" s="189" t="str">
        <f t="shared" si="22"/>
        <v/>
      </c>
      <c r="K80" s="190"/>
      <c r="L80" s="134" t="str">
        <f t="shared" ref="L80:AA80" si="29">IF(L57="","",L57)</f>
        <v/>
      </c>
      <c r="M80" s="134" t="str">
        <f t="shared" si="29"/>
        <v/>
      </c>
      <c r="N80" s="134" t="str">
        <f t="shared" si="29"/>
        <v/>
      </c>
      <c r="O80" s="134" t="str">
        <f t="shared" si="29"/>
        <v/>
      </c>
      <c r="P80" s="134" t="str">
        <f t="shared" si="29"/>
        <v/>
      </c>
      <c r="Q80" s="134" t="str">
        <f t="shared" si="29"/>
        <v/>
      </c>
      <c r="R80" s="134" t="str">
        <f t="shared" si="29"/>
        <v/>
      </c>
      <c r="S80" s="134" t="str">
        <f t="shared" si="29"/>
        <v/>
      </c>
      <c r="T80" s="134" t="str">
        <f t="shared" si="29"/>
        <v/>
      </c>
      <c r="U80" s="134" t="str">
        <f t="shared" si="29"/>
        <v/>
      </c>
      <c r="V80" s="134" t="str">
        <f t="shared" si="29"/>
        <v/>
      </c>
      <c r="W80" s="134" t="str">
        <f t="shared" si="29"/>
        <v/>
      </c>
      <c r="X80" s="134" t="str">
        <f t="shared" si="29"/>
        <v/>
      </c>
      <c r="Y80" s="134" t="str">
        <f t="shared" si="29"/>
        <v/>
      </c>
      <c r="Z80" s="134" t="str">
        <f t="shared" si="29"/>
        <v/>
      </c>
      <c r="AA80" s="134" t="str">
        <f t="shared" si="29"/>
        <v/>
      </c>
      <c r="AB80" s="2"/>
      <c r="AC80" s="2"/>
      <c r="AD80" s="2"/>
      <c r="AE80" s="4"/>
      <c r="AF80" s="4"/>
      <c r="AG80" s="4"/>
      <c r="AH80" s="4"/>
      <c r="AI80" s="4"/>
      <c r="AJ80" s="4"/>
      <c r="AK80" s="4"/>
    </row>
    <row r="81" spans="1:37" ht="17.25" hidden="1" customHeight="1" x14ac:dyDescent="0.15">
      <c r="A81" s="2"/>
      <c r="B81" s="131">
        <v>8</v>
      </c>
      <c r="C81" s="188" t="str">
        <f t="shared" si="21"/>
        <v/>
      </c>
      <c r="D81" s="188"/>
      <c r="E81" s="188"/>
      <c r="F81" s="188"/>
      <c r="G81" s="188"/>
      <c r="H81" s="188"/>
      <c r="I81" s="188"/>
      <c r="J81" s="189" t="str">
        <f t="shared" si="22"/>
        <v/>
      </c>
      <c r="K81" s="190"/>
      <c r="L81" s="134" t="str">
        <f t="shared" ref="L81:AA81" si="30">IF(L58="","",L58)</f>
        <v/>
      </c>
      <c r="M81" s="134" t="str">
        <f t="shared" si="30"/>
        <v/>
      </c>
      <c r="N81" s="134" t="str">
        <f t="shared" si="30"/>
        <v/>
      </c>
      <c r="O81" s="134" t="str">
        <f t="shared" si="30"/>
        <v/>
      </c>
      <c r="P81" s="134" t="str">
        <f t="shared" si="30"/>
        <v/>
      </c>
      <c r="Q81" s="134" t="str">
        <f t="shared" si="30"/>
        <v/>
      </c>
      <c r="R81" s="134" t="str">
        <f t="shared" si="30"/>
        <v/>
      </c>
      <c r="S81" s="134" t="str">
        <f t="shared" si="30"/>
        <v/>
      </c>
      <c r="T81" s="134" t="str">
        <f t="shared" si="30"/>
        <v/>
      </c>
      <c r="U81" s="134" t="str">
        <f t="shared" si="30"/>
        <v/>
      </c>
      <c r="V81" s="134" t="str">
        <f t="shared" si="30"/>
        <v/>
      </c>
      <c r="W81" s="134" t="str">
        <f t="shared" si="30"/>
        <v/>
      </c>
      <c r="X81" s="134" t="str">
        <f t="shared" si="30"/>
        <v/>
      </c>
      <c r="Y81" s="134" t="str">
        <f t="shared" si="30"/>
        <v/>
      </c>
      <c r="Z81" s="134" t="str">
        <f t="shared" si="30"/>
        <v/>
      </c>
      <c r="AA81" s="134" t="str">
        <f t="shared" si="30"/>
        <v/>
      </c>
      <c r="AB81" s="2"/>
      <c r="AC81" s="2"/>
      <c r="AD81" s="2"/>
      <c r="AE81" s="4"/>
      <c r="AF81" s="4"/>
      <c r="AG81" s="4"/>
      <c r="AH81" s="4"/>
      <c r="AI81" s="4"/>
      <c r="AJ81" s="4"/>
      <c r="AK81" s="4"/>
    </row>
    <row r="82" spans="1:37" ht="17.25" hidden="1" customHeight="1" x14ac:dyDescent="0.15">
      <c r="A82" s="2"/>
      <c r="B82" s="131">
        <v>9</v>
      </c>
      <c r="C82" s="188" t="str">
        <f t="shared" si="21"/>
        <v/>
      </c>
      <c r="D82" s="188"/>
      <c r="E82" s="188"/>
      <c r="F82" s="188"/>
      <c r="G82" s="188"/>
      <c r="H82" s="188"/>
      <c r="I82" s="188"/>
      <c r="J82" s="189" t="str">
        <f t="shared" si="22"/>
        <v/>
      </c>
      <c r="K82" s="190"/>
      <c r="L82" s="134" t="str">
        <f t="shared" ref="L82:AA82" si="31">IF(L59="","",L59)</f>
        <v/>
      </c>
      <c r="M82" s="134" t="str">
        <f t="shared" si="31"/>
        <v/>
      </c>
      <c r="N82" s="134" t="str">
        <f t="shared" si="31"/>
        <v/>
      </c>
      <c r="O82" s="134" t="str">
        <f t="shared" si="31"/>
        <v/>
      </c>
      <c r="P82" s="134" t="str">
        <f t="shared" si="31"/>
        <v/>
      </c>
      <c r="Q82" s="134" t="str">
        <f t="shared" si="31"/>
        <v/>
      </c>
      <c r="R82" s="134" t="str">
        <f t="shared" si="31"/>
        <v/>
      </c>
      <c r="S82" s="134" t="str">
        <f t="shared" si="31"/>
        <v/>
      </c>
      <c r="T82" s="134" t="str">
        <f t="shared" si="31"/>
        <v/>
      </c>
      <c r="U82" s="134" t="str">
        <f t="shared" si="31"/>
        <v/>
      </c>
      <c r="V82" s="134" t="str">
        <f t="shared" si="31"/>
        <v/>
      </c>
      <c r="W82" s="134" t="str">
        <f t="shared" si="31"/>
        <v/>
      </c>
      <c r="X82" s="134" t="str">
        <f t="shared" si="31"/>
        <v/>
      </c>
      <c r="Y82" s="134" t="str">
        <f t="shared" si="31"/>
        <v/>
      </c>
      <c r="Z82" s="134" t="str">
        <f t="shared" si="31"/>
        <v/>
      </c>
      <c r="AA82" s="134" t="str">
        <f t="shared" si="31"/>
        <v/>
      </c>
      <c r="AB82" s="2"/>
      <c r="AC82" s="2"/>
      <c r="AD82" s="2"/>
      <c r="AE82" s="4"/>
      <c r="AF82" s="4"/>
      <c r="AG82" s="4"/>
      <c r="AH82" s="4"/>
      <c r="AI82" s="4"/>
      <c r="AJ82" s="4"/>
      <c r="AK82" s="4"/>
    </row>
    <row r="83" spans="1:37" ht="17.25" hidden="1" customHeight="1" x14ac:dyDescent="0.15">
      <c r="A83" s="2"/>
      <c r="B83" s="131">
        <v>10</v>
      </c>
      <c r="C83" s="188" t="str">
        <f t="shared" si="21"/>
        <v/>
      </c>
      <c r="D83" s="188"/>
      <c r="E83" s="188"/>
      <c r="F83" s="188"/>
      <c r="G83" s="188"/>
      <c r="H83" s="188"/>
      <c r="I83" s="188"/>
      <c r="J83" s="189" t="str">
        <f t="shared" si="22"/>
        <v/>
      </c>
      <c r="K83" s="190"/>
      <c r="L83" s="134" t="str">
        <f t="shared" ref="L83:AA83" si="32">IF(L60="","",L60)</f>
        <v/>
      </c>
      <c r="M83" s="134" t="str">
        <f t="shared" si="32"/>
        <v/>
      </c>
      <c r="N83" s="134" t="str">
        <f t="shared" si="32"/>
        <v/>
      </c>
      <c r="O83" s="134" t="str">
        <f t="shared" si="32"/>
        <v/>
      </c>
      <c r="P83" s="134" t="str">
        <f t="shared" si="32"/>
        <v/>
      </c>
      <c r="Q83" s="134" t="str">
        <f t="shared" si="32"/>
        <v/>
      </c>
      <c r="R83" s="134" t="str">
        <f t="shared" si="32"/>
        <v/>
      </c>
      <c r="S83" s="134" t="str">
        <f t="shared" si="32"/>
        <v/>
      </c>
      <c r="T83" s="134" t="str">
        <f t="shared" si="32"/>
        <v/>
      </c>
      <c r="U83" s="134" t="str">
        <f t="shared" si="32"/>
        <v/>
      </c>
      <c r="V83" s="134" t="str">
        <f t="shared" si="32"/>
        <v/>
      </c>
      <c r="W83" s="134" t="str">
        <f t="shared" si="32"/>
        <v/>
      </c>
      <c r="X83" s="134" t="str">
        <f t="shared" si="32"/>
        <v/>
      </c>
      <c r="Y83" s="134" t="str">
        <f t="shared" si="32"/>
        <v/>
      </c>
      <c r="Z83" s="134" t="str">
        <f t="shared" si="32"/>
        <v/>
      </c>
      <c r="AA83" s="134" t="str">
        <f t="shared" si="32"/>
        <v/>
      </c>
      <c r="AB83" s="2"/>
      <c r="AC83" s="2"/>
      <c r="AD83" s="2"/>
      <c r="AE83" s="4"/>
      <c r="AF83" s="4"/>
      <c r="AG83" s="4"/>
      <c r="AH83" s="4"/>
      <c r="AI83" s="4"/>
      <c r="AJ83" s="4"/>
      <c r="AK83" s="4"/>
    </row>
    <row r="84" spans="1:37" ht="17.25" hidden="1" customHeight="1" x14ac:dyDescent="0.15">
      <c r="A84" s="2"/>
      <c r="B84" s="131">
        <v>11</v>
      </c>
      <c r="C84" s="188" t="str">
        <f t="shared" si="21"/>
        <v/>
      </c>
      <c r="D84" s="188"/>
      <c r="E84" s="188"/>
      <c r="F84" s="188"/>
      <c r="G84" s="188"/>
      <c r="H84" s="188"/>
      <c r="I84" s="188"/>
      <c r="J84" s="189" t="str">
        <f t="shared" si="22"/>
        <v/>
      </c>
      <c r="K84" s="190"/>
      <c r="L84" s="134" t="str">
        <f t="shared" ref="L84:AA84" si="33">IF(L61="","",L61)</f>
        <v/>
      </c>
      <c r="M84" s="134" t="str">
        <f t="shared" si="33"/>
        <v/>
      </c>
      <c r="N84" s="134" t="str">
        <f t="shared" si="33"/>
        <v/>
      </c>
      <c r="O84" s="134" t="str">
        <f t="shared" si="33"/>
        <v/>
      </c>
      <c r="P84" s="134" t="str">
        <f t="shared" si="33"/>
        <v/>
      </c>
      <c r="Q84" s="134" t="str">
        <f t="shared" si="33"/>
        <v/>
      </c>
      <c r="R84" s="134" t="str">
        <f t="shared" si="33"/>
        <v/>
      </c>
      <c r="S84" s="134" t="str">
        <f t="shared" si="33"/>
        <v/>
      </c>
      <c r="T84" s="134" t="str">
        <f t="shared" si="33"/>
        <v/>
      </c>
      <c r="U84" s="134" t="str">
        <f t="shared" si="33"/>
        <v/>
      </c>
      <c r="V84" s="134" t="str">
        <f t="shared" si="33"/>
        <v/>
      </c>
      <c r="W84" s="134" t="str">
        <f t="shared" si="33"/>
        <v/>
      </c>
      <c r="X84" s="134" t="str">
        <f t="shared" si="33"/>
        <v/>
      </c>
      <c r="Y84" s="134" t="str">
        <f t="shared" si="33"/>
        <v/>
      </c>
      <c r="Z84" s="134" t="str">
        <f t="shared" si="33"/>
        <v/>
      </c>
      <c r="AA84" s="134" t="str">
        <f t="shared" si="33"/>
        <v/>
      </c>
      <c r="AB84" s="2"/>
      <c r="AC84" s="2"/>
      <c r="AD84" s="2"/>
      <c r="AE84" s="4"/>
      <c r="AF84" s="4"/>
      <c r="AG84" s="4"/>
      <c r="AH84" s="4"/>
      <c r="AI84" s="4"/>
      <c r="AJ84" s="4"/>
      <c r="AK84" s="4"/>
    </row>
    <row r="85" spans="1:37" ht="17.25" hidden="1" customHeight="1" x14ac:dyDescent="0.15">
      <c r="A85" s="2"/>
      <c r="B85" s="131">
        <v>12</v>
      </c>
      <c r="C85" s="188" t="str">
        <f t="shared" si="21"/>
        <v/>
      </c>
      <c r="D85" s="188"/>
      <c r="E85" s="188"/>
      <c r="F85" s="188"/>
      <c r="G85" s="188"/>
      <c r="H85" s="188"/>
      <c r="I85" s="188"/>
      <c r="J85" s="189" t="str">
        <f t="shared" si="22"/>
        <v/>
      </c>
      <c r="K85" s="190"/>
      <c r="L85" s="134" t="str">
        <f t="shared" ref="L85:AA85" si="34">IF(L62="","",L62)</f>
        <v/>
      </c>
      <c r="M85" s="134" t="str">
        <f t="shared" si="34"/>
        <v/>
      </c>
      <c r="N85" s="134" t="str">
        <f t="shared" si="34"/>
        <v/>
      </c>
      <c r="O85" s="134" t="str">
        <f t="shared" si="34"/>
        <v/>
      </c>
      <c r="P85" s="134" t="str">
        <f t="shared" si="34"/>
        <v/>
      </c>
      <c r="Q85" s="134" t="str">
        <f t="shared" si="34"/>
        <v/>
      </c>
      <c r="R85" s="134" t="str">
        <f t="shared" si="34"/>
        <v/>
      </c>
      <c r="S85" s="134" t="str">
        <f t="shared" si="34"/>
        <v/>
      </c>
      <c r="T85" s="134" t="str">
        <f t="shared" si="34"/>
        <v/>
      </c>
      <c r="U85" s="134" t="str">
        <f t="shared" si="34"/>
        <v/>
      </c>
      <c r="V85" s="134" t="str">
        <f t="shared" si="34"/>
        <v/>
      </c>
      <c r="W85" s="134" t="str">
        <f t="shared" si="34"/>
        <v/>
      </c>
      <c r="X85" s="134" t="str">
        <f t="shared" si="34"/>
        <v/>
      </c>
      <c r="Y85" s="134" t="str">
        <f t="shared" si="34"/>
        <v/>
      </c>
      <c r="Z85" s="134" t="str">
        <f t="shared" si="34"/>
        <v/>
      </c>
      <c r="AA85" s="134" t="str">
        <f t="shared" si="34"/>
        <v/>
      </c>
      <c r="AB85" s="2"/>
      <c r="AC85" s="2"/>
      <c r="AD85" s="2"/>
      <c r="AE85" s="4"/>
      <c r="AF85" s="4"/>
      <c r="AG85" s="4"/>
      <c r="AH85" s="4"/>
      <c r="AI85" s="4"/>
      <c r="AJ85" s="4"/>
      <c r="AK85" s="4"/>
    </row>
    <row r="86" spans="1:37" ht="17.25" hidden="1" customHeight="1" x14ac:dyDescent="0.15">
      <c r="A86" s="2"/>
      <c r="B86" s="131">
        <v>13</v>
      </c>
      <c r="C86" s="188" t="str">
        <f t="shared" si="21"/>
        <v/>
      </c>
      <c r="D86" s="188"/>
      <c r="E86" s="188"/>
      <c r="F86" s="188"/>
      <c r="G86" s="188"/>
      <c r="H86" s="188"/>
      <c r="I86" s="188"/>
      <c r="J86" s="189" t="str">
        <f t="shared" si="22"/>
        <v/>
      </c>
      <c r="K86" s="190"/>
      <c r="L86" s="134" t="str">
        <f t="shared" ref="L86:AA86" si="35">IF(L63="","",L63)</f>
        <v/>
      </c>
      <c r="M86" s="134" t="str">
        <f t="shared" si="35"/>
        <v/>
      </c>
      <c r="N86" s="134" t="str">
        <f t="shared" si="35"/>
        <v/>
      </c>
      <c r="O86" s="134" t="str">
        <f t="shared" si="35"/>
        <v/>
      </c>
      <c r="P86" s="134" t="str">
        <f t="shared" si="35"/>
        <v/>
      </c>
      <c r="Q86" s="134" t="str">
        <f t="shared" si="35"/>
        <v/>
      </c>
      <c r="R86" s="134" t="str">
        <f t="shared" si="35"/>
        <v/>
      </c>
      <c r="S86" s="134" t="str">
        <f t="shared" si="35"/>
        <v/>
      </c>
      <c r="T86" s="134" t="str">
        <f t="shared" si="35"/>
        <v/>
      </c>
      <c r="U86" s="134" t="str">
        <f t="shared" si="35"/>
        <v/>
      </c>
      <c r="V86" s="134" t="str">
        <f t="shared" si="35"/>
        <v/>
      </c>
      <c r="W86" s="134" t="str">
        <f t="shared" si="35"/>
        <v/>
      </c>
      <c r="X86" s="134" t="str">
        <f t="shared" si="35"/>
        <v/>
      </c>
      <c r="Y86" s="134" t="str">
        <f t="shared" si="35"/>
        <v/>
      </c>
      <c r="Z86" s="134" t="str">
        <f t="shared" si="35"/>
        <v/>
      </c>
      <c r="AA86" s="134" t="str">
        <f t="shared" si="35"/>
        <v/>
      </c>
      <c r="AB86" s="2"/>
      <c r="AC86" s="2"/>
      <c r="AD86" s="2"/>
      <c r="AE86" s="4"/>
      <c r="AF86" s="4"/>
      <c r="AG86" s="4"/>
      <c r="AH86" s="4"/>
      <c r="AI86" s="4"/>
      <c r="AJ86" s="4"/>
      <c r="AK86" s="4"/>
    </row>
    <row r="87" spans="1:37" ht="17.25" hidden="1" customHeight="1" x14ac:dyDescent="0.15">
      <c r="A87" s="2"/>
      <c r="B87" s="131">
        <v>14</v>
      </c>
      <c r="C87" s="188" t="str">
        <f t="shared" si="21"/>
        <v/>
      </c>
      <c r="D87" s="188"/>
      <c r="E87" s="188"/>
      <c r="F87" s="188"/>
      <c r="G87" s="188"/>
      <c r="H87" s="188"/>
      <c r="I87" s="188"/>
      <c r="J87" s="189" t="str">
        <f t="shared" si="22"/>
        <v/>
      </c>
      <c r="K87" s="190"/>
      <c r="L87" s="134" t="str">
        <f t="shared" ref="L87:AA87" si="36">IF(L64="","",L64)</f>
        <v/>
      </c>
      <c r="M87" s="134" t="str">
        <f t="shared" si="36"/>
        <v/>
      </c>
      <c r="N87" s="134" t="str">
        <f t="shared" si="36"/>
        <v/>
      </c>
      <c r="O87" s="134" t="str">
        <f t="shared" si="36"/>
        <v/>
      </c>
      <c r="P87" s="134" t="str">
        <f t="shared" si="36"/>
        <v/>
      </c>
      <c r="Q87" s="134" t="str">
        <f t="shared" si="36"/>
        <v/>
      </c>
      <c r="R87" s="134" t="str">
        <f t="shared" si="36"/>
        <v/>
      </c>
      <c r="S87" s="134" t="str">
        <f t="shared" si="36"/>
        <v/>
      </c>
      <c r="T87" s="134" t="str">
        <f t="shared" si="36"/>
        <v/>
      </c>
      <c r="U87" s="134" t="str">
        <f t="shared" si="36"/>
        <v/>
      </c>
      <c r="V87" s="134" t="str">
        <f t="shared" si="36"/>
        <v/>
      </c>
      <c r="W87" s="134" t="str">
        <f t="shared" si="36"/>
        <v/>
      </c>
      <c r="X87" s="134" t="str">
        <f t="shared" si="36"/>
        <v/>
      </c>
      <c r="Y87" s="134" t="str">
        <f t="shared" si="36"/>
        <v/>
      </c>
      <c r="Z87" s="134" t="str">
        <f t="shared" si="36"/>
        <v/>
      </c>
      <c r="AA87" s="134" t="str">
        <f t="shared" si="36"/>
        <v/>
      </c>
      <c r="AB87" s="2"/>
      <c r="AC87" s="2"/>
      <c r="AD87" s="2"/>
      <c r="AE87" s="4"/>
      <c r="AF87" s="4"/>
      <c r="AG87" s="4"/>
      <c r="AH87" s="4"/>
      <c r="AI87" s="4"/>
      <c r="AJ87" s="4"/>
      <c r="AK87" s="4"/>
    </row>
    <row r="88" spans="1:37" ht="17.2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4"/>
      <c r="AF88" s="4"/>
      <c r="AG88" s="4"/>
      <c r="AH88" s="4"/>
      <c r="AI88" s="4"/>
      <c r="AJ88" s="4"/>
      <c r="AK88" s="4"/>
    </row>
    <row r="89" spans="1:37" ht="17.2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4"/>
      <c r="AF89" s="4"/>
      <c r="AG89" s="4"/>
      <c r="AH89" s="4"/>
      <c r="AI89" s="4"/>
      <c r="AJ89" s="4"/>
      <c r="AK89" s="4"/>
    </row>
    <row r="90" spans="1:37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4"/>
      <c r="AF90" s="4"/>
      <c r="AG90" s="4"/>
      <c r="AH90" s="4"/>
      <c r="AI90" s="4"/>
      <c r="AJ90" s="4"/>
      <c r="AK90" s="4"/>
    </row>
    <row r="91" spans="1:37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4"/>
      <c r="AF91" s="4"/>
      <c r="AG91" s="4"/>
      <c r="AH91" s="4"/>
      <c r="AI91" s="4"/>
      <c r="AJ91" s="4"/>
      <c r="AK91" s="4"/>
    </row>
    <row r="92" spans="1:37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4"/>
      <c r="AF92" s="4"/>
      <c r="AG92" s="4"/>
      <c r="AH92" s="4"/>
      <c r="AI92" s="4"/>
      <c r="AJ92" s="4"/>
      <c r="AK92" s="4"/>
    </row>
    <row r="93" spans="1:37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4"/>
      <c r="AF93" s="4"/>
      <c r="AG93" s="4"/>
      <c r="AH93" s="4"/>
      <c r="AI93" s="4"/>
      <c r="AJ93" s="4"/>
      <c r="AK93" s="4"/>
    </row>
    <row r="94" spans="1:37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4"/>
      <c r="AF94" s="4"/>
      <c r="AG94" s="4"/>
      <c r="AH94" s="4"/>
      <c r="AI94" s="4"/>
      <c r="AJ94" s="4"/>
      <c r="AK94" s="4"/>
    </row>
    <row r="95" spans="1:37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4"/>
      <c r="AF95" s="4"/>
      <c r="AG95" s="4"/>
      <c r="AH95" s="4"/>
      <c r="AI95" s="4"/>
      <c r="AJ95" s="4"/>
      <c r="AK95" s="4"/>
    </row>
    <row r="96" spans="1:37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4"/>
      <c r="AF96" s="4"/>
      <c r="AG96" s="4"/>
      <c r="AH96" s="4"/>
      <c r="AI96" s="4"/>
      <c r="AJ96" s="4"/>
      <c r="AK96" s="4"/>
    </row>
    <row r="97" spans="1:37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4"/>
      <c r="AF97" s="4"/>
      <c r="AG97" s="4"/>
      <c r="AH97" s="4"/>
      <c r="AI97" s="4"/>
      <c r="AJ97" s="4"/>
      <c r="AK97" s="4"/>
    </row>
    <row r="98" spans="1:37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4"/>
      <c r="AF98" s="4"/>
      <c r="AG98" s="4"/>
      <c r="AH98" s="4"/>
      <c r="AI98" s="4"/>
      <c r="AJ98" s="4"/>
      <c r="AK98" s="4"/>
    </row>
    <row r="99" spans="1:37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4"/>
      <c r="AF99" s="4"/>
      <c r="AG99" s="4"/>
      <c r="AH99" s="4"/>
      <c r="AI99" s="4"/>
      <c r="AJ99" s="4"/>
      <c r="AK99" s="4"/>
    </row>
    <row r="100" spans="1:37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4"/>
      <c r="AF100" s="4"/>
      <c r="AG100" s="4"/>
      <c r="AH100" s="4"/>
      <c r="AI100" s="4"/>
      <c r="AJ100" s="4"/>
      <c r="AK100" s="4"/>
    </row>
    <row r="101" spans="1:37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4"/>
      <c r="AF101" s="4"/>
      <c r="AG101" s="4"/>
      <c r="AH101" s="4"/>
      <c r="AI101" s="4"/>
      <c r="AJ101" s="4"/>
      <c r="AK101" s="4"/>
    </row>
    <row r="102" spans="1:37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4"/>
      <c r="AF102" s="4"/>
      <c r="AG102" s="4"/>
      <c r="AH102" s="4"/>
      <c r="AI102" s="4"/>
      <c r="AJ102" s="4"/>
      <c r="AK102" s="4"/>
    </row>
    <row r="103" spans="1:37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4"/>
      <c r="AF103" s="4"/>
      <c r="AG103" s="4"/>
      <c r="AH103" s="4"/>
      <c r="AI103" s="4"/>
      <c r="AJ103" s="4"/>
      <c r="AK103" s="4"/>
    </row>
    <row r="104" spans="1:37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4"/>
      <c r="AF104" s="4"/>
      <c r="AG104" s="4"/>
      <c r="AH104" s="4"/>
      <c r="AI104" s="4"/>
      <c r="AJ104" s="4"/>
      <c r="AK104" s="4"/>
    </row>
  </sheetData>
  <sheetProtection algorithmName="SHA-512" hashValue="rKiesrbwgicRMtj89xVyimSzxbEhISx5QiGiD3HYIVCr0FR2DeYnyY/DuFEPZG4dX09d6oigtTOT8Zm/vdqwfw==" saltValue="i+CNqB3QyGOsNtOz7nM5YQ==" spinCount="100000" sheet="1" selectLockedCells="1"/>
  <mergeCells count="199">
    <mergeCell ref="C78:I78"/>
    <mergeCell ref="J78:K78"/>
    <mergeCell ref="C79:I79"/>
    <mergeCell ref="J79:K79"/>
    <mergeCell ref="C76:I76"/>
    <mergeCell ref="J76:K76"/>
    <mergeCell ref="C77:I77"/>
    <mergeCell ref="J74:K74"/>
    <mergeCell ref="J77:K77"/>
    <mergeCell ref="C81:I81"/>
    <mergeCell ref="C82:I82"/>
    <mergeCell ref="C83:I83"/>
    <mergeCell ref="C84:I84"/>
    <mergeCell ref="C85:I85"/>
    <mergeCell ref="C86:I86"/>
    <mergeCell ref="C87:I87"/>
    <mergeCell ref="J81:K81"/>
    <mergeCell ref="J82:K82"/>
    <mergeCell ref="J83:K83"/>
    <mergeCell ref="J84:K84"/>
    <mergeCell ref="J85:K85"/>
    <mergeCell ref="J86:K86"/>
    <mergeCell ref="J87:K87"/>
    <mergeCell ref="H39:L39"/>
    <mergeCell ref="H40:L40"/>
    <mergeCell ref="H41:L41"/>
    <mergeCell ref="H42:L42"/>
    <mergeCell ref="H43:L43"/>
    <mergeCell ref="H44:L44"/>
    <mergeCell ref="H45:L45"/>
    <mergeCell ref="U39:Z39"/>
    <mergeCell ref="U40:Z40"/>
    <mergeCell ref="U41:Z41"/>
    <mergeCell ref="U42:Z42"/>
    <mergeCell ref="U43:Z43"/>
    <mergeCell ref="U44:Z44"/>
    <mergeCell ref="U45:Z45"/>
    <mergeCell ref="M39:Q39"/>
    <mergeCell ref="M40:Q40"/>
    <mergeCell ref="M41:Q41"/>
    <mergeCell ref="M42:Q42"/>
    <mergeCell ref="M43:Q43"/>
    <mergeCell ref="M44:Q44"/>
    <mergeCell ref="M45:Q45"/>
    <mergeCell ref="R39:S39"/>
    <mergeCell ref="R40:S40"/>
    <mergeCell ref="R41:S41"/>
    <mergeCell ref="C75:I75"/>
    <mergeCell ref="J75:K75"/>
    <mergeCell ref="B71:K71"/>
    <mergeCell ref="L68:M68"/>
    <mergeCell ref="C74:I74"/>
    <mergeCell ref="R45:S45"/>
    <mergeCell ref="C42:G42"/>
    <mergeCell ref="C43:G43"/>
    <mergeCell ref="C44:G44"/>
    <mergeCell ref="C45:G45"/>
    <mergeCell ref="C58:I58"/>
    <mergeCell ref="C59:I59"/>
    <mergeCell ref="J58:K58"/>
    <mergeCell ref="J59:K59"/>
    <mergeCell ref="R42:S42"/>
    <mergeCell ref="R43:S43"/>
    <mergeCell ref="R44:S44"/>
    <mergeCell ref="J64:K64"/>
    <mergeCell ref="AE68:AJ68"/>
    <mergeCell ref="J73:K73"/>
    <mergeCell ref="B68:K68"/>
    <mergeCell ref="M71:N71"/>
    <mergeCell ref="O71:AJ71"/>
    <mergeCell ref="M69:M70"/>
    <mergeCell ref="AE69:AF70"/>
    <mergeCell ref="C73:I73"/>
    <mergeCell ref="B69:K69"/>
    <mergeCell ref="N69:O69"/>
    <mergeCell ref="AA69:AD70"/>
    <mergeCell ref="T69:U69"/>
    <mergeCell ref="T68:U68"/>
    <mergeCell ref="AC68:AD68"/>
    <mergeCell ref="Y69:Z70"/>
    <mergeCell ref="AG69:AJ70"/>
    <mergeCell ref="N68:S68"/>
    <mergeCell ref="N70:O70"/>
    <mergeCell ref="P70:X70"/>
    <mergeCell ref="V69:X69"/>
    <mergeCell ref="P69:S69"/>
    <mergeCell ref="B70:K70"/>
    <mergeCell ref="V68:AB68"/>
    <mergeCell ref="C65:I65"/>
    <mergeCell ref="J65:K65"/>
    <mergeCell ref="C55:I55"/>
    <mergeCell ref="N47:Q47"/>
    <mergeCell ref="J50:K50"/>
    <mergeCell ref="J53:K53"/>
    <mergeCell ref="C52:I52"/>
    <mergeCell ref="C50:I50"/>
    <mergeCell ref="C53:I53"/>
    <mergeCell ref="C54:I54"/>
    <mergeCell ref="C56:I56"/>
    <mergeCell ref="J51:K51"/>
    <mergeCell ref="J52:K52"/>
    <mergeCell ref="C57:I57"/>
    <mergeCell ref="J57:K57"/>
    <mergeCell ref="C60:I60"/>
    <mergeCell ref="C61:I61"/>
    <mergeCell ref="C62:I62"/>
    <mergeCell ref="C63:I63"/>
    <mergeCell ref="C64:I64"/>
    <mergeCell ref="J60:K60"/>
    <mergeCell ref="J61:K61"/>
    <mergeCell ref="J62:K62"/>
    <mergeCell ref="J63:K63"/>
    <mergeCell ref="J54:K54"/>
    <mergeCell ref="J55:K55"/>
    <mergeCell ref="J56:K56"/>
    <mergeCell ref="C51:I51"/>
    <mergeCell ref="AA14:AB14"/>
    <mergeCell ref="U32:Z32"/>
    <mergeCell ref="U14:Z14"/>
    <mergeCell ref="U37:Z37"/>
    <mergeCell ref="U36:Z36"/>
    <mergeCell ref="C34:G34"/>
    <mergeCell ref="H34:L34"/>
    <mergeCell ref="M34:Q34"/>
    <mergeCell ref="R34:S34"/>
    <mergeCell ref="C35:G35"/>
    <mergeCell ref="C37:G37"/>
    <mergeCell ref="H37:L37"/>
    <mergeCell ref="M37:Q37"/>
    <mergeCell ref="R37:S37"/>
    <mergeCell ref="U15:Z15"/>
    <mergeCell ref="AA15:AB15"/>
    <mergeCell ref="H35:L35"/>
    <mergeCell ref="C39:G39"/>
    <mergeCell ref="C40:G40"/>
    <mergeCell ref="C41:G41"/>
    <mergeCell ref="C36:G36"/>
    <mergeCell ref="O31:S31"/>
    <mergeCell ref="M20:N20"/>
    <mergeCell ref="C14:G14"/>
    <mergeCell ref="H36:L36"/>
    <mergeCell ref="M36:Q36"/>
    <mergeCell ref="R36:S36"/>
    <mergeCell ref="C32:G32"/>
    <mergeCell ref="H32:L32"/>
    <mergeCell ref="M32:Q32"/>
    <mergeCell ref="R32:S32"/>
    <mergeCell ref="C15:G15"/>
    <mergeCell ref="C33:G33"/>
    <mergeCell ref="H33:L33"/>
    <mergeCell ref="I3:J3"/>
    <mergeCell ref="K3:P3"/>
    <mergeCell ref="Q3:R3"/>
    <mergeCell ref="S3:W3"/>
    <mergeCell ref="A4:B4"/>
    <mergeCell ref="C4:H4"/>
    <mergeCell ref="I4:J4"/>
    <mergeCell ref="K4:P4"/>
    <mergeCell ref="A1:D2"/>
    <mergeCell ref="E1:E2"/>
    <mergeCell ref="A3:B3"/>
    <mergeCell ref="C3:H3"/>
    <mergeCell ref="A8:B8"/>
    <mergeCell ref="C8:H8"/>
    <mergeCell ref="I8:J8"/>
    <mergeCell ref="K8:P8"/>
    <mergeCell ref="Q8:R8"/>
    <mergeCell ref="S8:W8"/>
    <mergeCell ref="A5:B5"/>
    <mergeCell ref="C5:F5"/>
    <mergeCell ref="G5:H5"/>
    <mergeCell ref="I5:L5"/>
    <mergeCell ref="M5:P5"/>
    <mergeCell ref="I6:Z7"/>
    <mergeCell ref="A6:E7"/>
    <mergeCell ref="C80:I80"/>
    <mergeCell ref="J80:K80"/>
    <mergeCell ref="I20:J20"/>
    <mergeCell ref="K20:L20"/>
    <mergeCell ref="B20:H20"/>
    <mergeCell ref="A9:B9"/>
    <mergeCell ref="C9:W9"/>
    <mergeCell ref="A12:I12"/>
    <mergeCell ref="J12:K12"/>
    <mergeCell ref="C38:G38"/>
    <mergeCell ref="H38:L38"/>
    <mergeCell ref="M38:Q38"/>
    <mergeCell ref="R38:S38"/>
    <mergeCell ref="U38:Z38"/>
    <mergeCell ref="R46:S46"/>
    <mergeCell ref="T46:AC46"/>
    <mergeCell ref="M33:Q33"/>
    <mergeCell ref="R33:S33"/>
    <mergeCell ref="U33:Z33"/>
    <mergeCell ref="U34:Z34"/>
    <mergeCell ref="U35:Z35"/>
    <mergeCell ref="H31:M31"/>
    <mergeCell ref="M35:Q35"/>
    <mergeCell ref="R35:S35"/>
  </mergeCells>
  <phoneticPr fontId="2"/>
  <conditionalFormatting sqref="A47:A48 B66:AK66 A67:AK104">
    <cfRule type="expression" dxfId="16" priority="39" stopIfTrue="1">
      <formula>AND($N$47=$BA$27,OR(,$C$65&lt;&gt;"",$AC$52&lt;&gt;"",$AC$53&lt;&gt;"",$AC$54&lt;&gt;"",$AC$55&lt;&gt;"",$AC$56&lt;&gt;""))</formula>
    </cfRule>
    <cfRule type="expression" dxfId="15" priority="40" stopIfTrue="1">
      <formula>$N$47=$AZ$27</formula>
    </cfRule>
  </conditionalFormatting>
  <conditionalFormatting sqref="B50:K65">
    <cfRule type="expression" dxfId="14" priority="29" stopIfTrue="1">
      <formula>$N$47=$BA$27</formula>
    </cfRule>
  </conditionalFormatting>
  <conditionalFormatting sqref="C48">
    <cfRule type="expression" dxfId="13" priority="34" stopIfTrue="1">
      <formula>$N$47=$BA$27</formula>
    </cfRule>
  </conditionalFormatting>
  <conditionalFormatting sqref="C65:I65">
    <cfRule type="expression" dxfId="12" priority="35" stopIfTrue="1">
      <formula>$N$47=$BA$27</formula>
    </cfRule>
  </conditionalFormatting>
  <conditionalFormatting sqref="L50:T50">
    <cfRule type="expression" dxfId="11" priority="1" stopIfTrue="1">
      <formula>AND($N$47=$BA$27,$L$50&lt;=$AG$30)</formula>
    </cfRule>
  </conditionalFormatting>
  <conditionalFormatting sqref="L49:AA49 AB50:AB64">
    <cfRule type="expression" dxfId="10" priority="36" stopIfTrue="1">
      <formula>$N$47=$BA$27</formula>
    </cfRule>
  </conditionalFormatting>
  <conditionalFormatting sqref="L52:AA64">
    <cfRule type="expression" dxfId="9" priority="46" stopIfTrue="1">
      <formula>AND($N$47=$BA$27,L$50&lt;=$AG$30)</formula>
    </cfRule>
    <cfRule type="cellIs" dxfId="8" priority="47" stopIfTrue="1" operator="equal">
      <formula>"O"</formula>
    </cfRule>
  </conditionalFormatting>
  <conditionalFormatting sqref="L65:AA65">
    <cfRule type="expression" dxfId="7" priority="48" stopIfTrue="1">
      <formula>AND($N$47=$BA$27,L$50&lt;=$AG$30)</formula>
    </cfRule>
    <cfRule type="cellIs" dxfId="6" priority="49" stopIfTrue="1" operator="equal">
      <formula>"XXX"</formula>
    </cfRule>
  </conditionalFormatting>
  <conditionalFormatting sqref="M51:Z51">
    <cfRule type="expression" dxfId="5" priority="50" stopIfTrue="1">
      <formula>AND($N$47=$BA$27,M$50&lt;=$AG$30)</formula>
    </cfRule>
  </conditionalFormatting>
  <conditionalFormatting sqref="U50:AA50">
    <cfRule type="expression" dxfId="4" priority="45" stopIfTrue="1">
      <formula>AND($N$47=$BA$27,U$50&lt;=$AG$30)</formula>
    </cfRule>
  </conditionalFormatting>
  <conditionalFormatting sqref="AA51">
    <cfRule type="expression" dxfId="3" priority="51" stopIfTrue="1">
      <formula>AND($N$47=$BA$27,AA$50&lt;=$AG$30)</formula>
    </cfRule>
  </conditionalFormatting>
  <conditionalFormatting sqref="AC50:AC64">
    <cfRule type="expression" dxfId="2" priority="38" stopIfTrue="1">
      <formula>$N$47=$BA$27</formula>
    </cfRule>
  </conditionalFormatting>
  <dataValidations count="8">
    <dataValidation type="list" allowBlank="1" showInputMessage="1" showErrorMessage="1" sqref="N47:Q47" xr:uid="{00000000-0002-0000-0400-000006000000}">
      <formula1>$AZ$27:$BA$27</formula1>
    </dataValidation>
    <dataValidation type="list" allowBlank="1" showInputMessage="1" showErrorMessage="1" sqref="M13" xr:uid="{00000000-0002-0000-0400-000005000000}">
      <formula1>$AW$10:$AZ$10</formula1>
    </dataValidation>
    <dataValidation type="list" allowBlank="1" showInputMessage="1" showErrorMessage="1" sqref="C15:G15" xr:uid="{00000000-0002-0000-0400-000004000000}">
      <formula1>$AV$19:$BL$19</formula1>
    </dataValidation>
    <dataValidation type="list" allowBlank="1" showInputMessage="1" showErrorMessage="1" sqref="N33:Q37 M33:M45" xr:uid="{00000000-0002-0000-0400-000002000000}">
      <formula1>$AW$22:$AX$22</formula1>
    </dataValidation>
    <dataValidation type="list" allowBlank="1" showInputMessage="1" showErrorMessage="1" sqref="N48" xr:uid="{00000000-0002-0000-0400-000001000000}">
      <formula1>$AY$27:$BA$27</formula1>
    </dataValidation>
    <dataValidation type="list" allowBlank="1" showInputMessage="1" showErrorMessage="1" sqref="L52:AA64" xr:uid="{00000000-0002-0000-0400-000000000000}">
      <formula1>$AY$31:$AZ$31</formula1>
    </dataValidation>
    <dataValidation type="list" allowBlank="1" showInputMessage="1" showErrorMessage="1" sqref="C5:F5 M5:P5" xr:uid="{3C74971A-0260-4044-988E-870A327A246C}">
      <formula1>$AX$3:$AY$3</formula1>
    </dataValidation>
    <dataValidation type="list" allowBlank="1" showInputMessage="1" showErrorMessage="1" sqref="H13:L13 C33:G33 D34:G37 I33:L37 C34:C45 H33:H45" xr:uid="{00000000-0002-0000-0400-000003000000}">
      <formula1>$AV$8:$BC$8</formula1>
    </dataValidation>
  </dataValidations>
  <pageMargins left="0.35433070866141736" right="0.31496062992125984" top="0.39370078740157483" bottom="0.39370078740157483" header="0.15748031496062992" footer="0.15748031496062992"/>
  <pageSetup paperSize="9" scale="83" orientation="portrait" r:id="rId1"/>
  <headerFooter alignWithMargins="0">
    <oddHeader>&amp;L&amp;10VVQ2000-FPG&amp;R&amp;10パーフェクトブロックマニホールド仕様書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02AA7-3247-41EA-B660-78162530146C}">
  <dimension ref="A1:AM64"/>
  <sheetViews>
    <sheetView showGridLines="0" zoomScale="110" zoomScaleNormal="110" workbookViewId="0">
      <selection activeCell="L2" sqref="L2:O2"/>
    </sheetView>
  </sheetViews>
  <sheetFormatPr defaultRowHeight="17.25" customHeight="1" x14ac:dyDescent="0.15"/>
  <cols>
    <col min="1" max="1" width="2.5" style="5" customWidth="1"/>
    <col min="2" max="2" width="31.625" style="4" customWidth="1"/>
    <col min="3" max="3" width="4.125" style="6" customWidth="1"/>
    <col min="4" max="4" width="4.625" style="4" customWidth="1"/>
    <col min="5" max="7" width="0" style="4" hidden="1" customWidth="1"/>
    <col min="8" max="9" width="3.125" style="4" customWidth="1"/>
    <col min="10" max="33" width="3.5" style="4" customWidth="1"/>
    <col min="34" max="35" width="3.125" style="4" customWidth="1"/>
    <col min="36" max="36" width="4.375" style="4" customWidth="1"/>
    <col min="37" max="39" width="14.125" style="148" customWidth="1"/>
    <col min="40" max="16384" width="9" style="4"/>
  </cols>
  <sheetData>
    <row r="1" spans="1:39" s="5" customFormat="1" ht="12" customHeight="1" x14ac:dyDescent="0.15">
      <c r="B1" s="7" t="str">
        <f>IF(AND(Basic_info!C8="",Basic_info!K8="",Basic_info!S8=""),"",$AK$1)</f>
        <v/>
      </c>
      <c r="C1" s="250" t="str">
        <f>IF($B$1="","",Basic_info!A8&amp;":")</f>
        <v/>
      </c>
      <c r="D1" s="250"/>
      <c r="H1" s="284" t="str">
        <f>IF($B$1="","",Basic_info!C8)</f>
        <v/>
      </c>
      <c r="I1" s="284"/>
      <c r="J1" s="284"/>
      <c r="K1" s="284"/>
      <c r="L1" s="284"/>
      <c r="M1" s="284"/>
      <c r="N1" s="284"/>
      <c r="O1" s="285" t="str">
        <f>IF($B$1="","",Basic_info!I8&amp;":")</f>
        <v/>
      </c>
      <c r="P1" s="285"/>
      <c r="Q1" s="285"/>
      <c r="R1" s="284" t="str">
        <f>IF($B$1="","",Basic_info!K8)</f>
        <v/>
      </c>
      <c r="S1" s="284"/>
      <c r="T1" s="284"/>
      <c r="U1" s="284"/>
      <c r="V1" s="284"/>
      <c r="W1" s="284"/>
      <c r="X1" s="284"/>
      <c r="Y1" s="285" t="str">
        <f>IF($B$1="","",Basic_info!Q8&amp;":")</f>
        <v/>
      </c>
      <c r="Z1" s="285"/>
      <c r="AA1" s="285"/>
      <c r="AB1" s="284" t="str">
        <f>IF($B$1="","",Basic_info!S8)</f>
        <v/>
      </c>
      <c r="AC1" s="284"/>
      <c r="AD1" s="284"/>
      <c r="AE1" s="284"/>
      <c r="AF1" s="284"/>
      <c r="AG1" s="284"/>
      <c r="AH1" s="284"/>
      <c r="AI1" s="284"/>
      <c r="AK1" s="148" t="s">
        <v>19</v>
      </c>
      <c r="AL1" s="148"/>
      <c r="AM1" s="148"/>
    </row>
    <row r="2" spans="1:39" ht="20.25" customHeight="1" x14ac:dyDescent="0.15">
      <c r="B2" s="8" t="str">
        <f>Basic_info!A3&amp;" : "&amp;IF(Basic_info!C3="","",Basic_info!C3&amp;Spec_for_order!$AK$2)</f>
        <v xml:space="preserve">貴 社 名 : </v>
      </c>
      <c r="C2" s="5"/>
      <c r="D2" s="267" t="s">
        <v>20</v>
      </c>
      <c r="E2" s="9"/>
      <c r="F2" s="9"/>
      <c r="G2" s="9"/>
      <c r="H2" s="269" t="s">
        <v>21</v>
      </c>
      <c r="I2" s="269"/>
      <c r="J2" s="269"/>
      <c r="K2" s="270"/>
      <c r="L2" s="271"/>
      <c r="M2" s="272"/>
      <c r="N2" s="272"/>
      <c r="O2" s="273"/>
      <c r="P2" s="274" t="s">
        <v>22</v>
      </c>
      <c r="Q2" s="269"/>
      <c r="R2" s="270"/>
      <c r="S2" s="271"/>
      <c r="T2" s="272"/>
      <c r="U2" s="273"/>
      <c r="V2" s="275" t="s">
        <v>23</v>
      </c>
      <c r="W2" s="275"/>
      <c r="X2" s="277"/>
      <c r="Y2" s="277"/>
      <c r="Z2" s="277"/>
      <c r="AA2" s="277"/>
      <c r="AB2" s="277"/>
      <c r="AC2" s="275" t="s">
        <v>24</v>
      </c>
      <c r="AD2" s="275"/>
      <c r="AE2" s="277"/>
      <c r="AF2" s="277"/>
      <c r="AG2" s="277"/>
      <c r="AH2" s="277"/>
      <c r="AI2" s="277"/>
      <c r="AK2" s="148" t="s">
        <v>25</v>
      </c>
      <c r="AM2" s="149"/>
    </row>
    <row r="3" spans="1:39" ht="20.25" customHeight="1" x14ac:dyDescent="0.15">
      <c r="B3" s="8" t="str">
        <f>Basic_info!I3&amp;" : "&amp;IF(Basic_info!K3="","",Basic_info!K3)</f>
        <v xml:space="preserve">貴部署名 : </v>
      </c>
      <c r="C3" s="5"/>
      <c r="D3" s="268"/>
      <c r="E3" s="10"/>
      <c r="F3" s="10"/>
      <c r="G3" s="10"/>
      <c r="H3" s="279" t="str">
        <f>IF(Basic_info!M5="有り",Spec_for_order!AM3,Spec_for_order!AL3)</f>
        <v>－</v>
      </c>
      <c r="I3" s="279"/>
      <c r="J3" s="279"/>
      <c r="K3" s="280"/>
      <c r="L3" s="281"/>
      <c r="M3" s="282"/>
      <c r="N3" s="282"/>
      <c r="O3" s="282"/>
      <c r="P3" s="282"/>
      <c r="Q3" s="282"/>
      <c r="R3" s="282"/>
      <c r="S3" s="282"/>
      <c r="T3" s="282"/>
      <c r="U3" s="283"/>
      <c r="V3" s="276"/>
      <c r="W3" s="276"/>
      <c r="X3" s="278"/>
      <c r="Y3" s="278"/>
      <c r="Z3" s="278"/>
      <c r="AA3" s="278"/>
      <c r="AB3" s="278"/>
      <c r="AC3" s="276"/>
      <c r="AD3" s="276"/>
      <c r="AE3" s="278"/>
      <c r="AF3" s="278"/>
      <c r="AG3" s="278"/>
      <c r="AH3" s="278"/>
      <c r="AI3" s="278"/>
      <c r="AK3" s="148" t="s">
        <v>26</v>
      </c>
      <c r="AL3" s="148" t="s">
        <v>27</v>
      </c>
      <c r="AM3" s="148" t="s">
        <v>28</v>
      </c>
    </row>
    <row r="4" spans="1:39" ht="20.25" customHeight="1" x14ac:dyDescent="0.15">
      <c r="B4" s="8" t="str">
        <f>Basic_info!Q3&amp;" : "&amp;IF(Basic_info!S3="","",Basic_info!S3&amp;$AK$3)</f>
        <v xml:space="preserve">ご担当者名 : </v>
      </c>
      <c r="C4" s="5"/>
      <c r="D4" s="261" t="s">
        <v>29</v>
      </c>
      <c r="E4" s="262"/>
      <c r="F4" s="262"/>
      <c r="G4" s="262"/>
      <c r="H4" s="263"/>
      <c r="I4" s="264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6"/>
      <c r="AK4" s="150" t="s">
        <v>18</v>
      </c>
      <c r="AL4" s="148" t="s">
        <v>30</v>
      </c>
    </row>
    <row r="5" spans="1:39" s="20" customFormat="1" ht="14.25" customHeight="1" x14ac:dyDescent="0.15">
      <c r="A5" s="11"/>
      <c r="B5" s="12" t="str">
        <f>IF(COUNTIF(B6:B48,AK4)&gt;0,$AL$4,"")</f>
        <v/>
      </c>
      <c r="C5" s="13" t="s">
        <v>31</v>
      </c>
      <c r="D5" s="14" t="s">
        <v>32</v>
      </c>
      <c r="E5" s="15"/>
      <c r="F5" s="16"/>
      <c r="G5" s="17"/>
      <c r="H5" s="256" t="s">
        <v>33</v>
      </c>
      <c r="I5" s="257"/>
      <c r="J5" s="18">
        <v>1</v>
      </c>
      <c r="K5" s="19">
        <v>2</v>
      </c>
      <c r="L5" s="18">
        <v>3</v>
      </c>
      <c r="M5" s="19">
        <v>4</v>
      </c>
      <c r="N5" s="18">
        <v>5</v>
      </c>
      <c r="O5" s="19">
        <v>6</v>
      </c>
      <c r="P5" s="18">
        <v>7</v>
      </c>
      <c r="Q5" s="19">
        <v>8</v>
      </c>
      <c r="R5" s="18">
        <v>9</v>
      </c>
      <c r="S5" s="19">
        <v>10</v>
      </c>
      <c r="T5" s="18">
        <v>11</v>
      </c>
      <c r="U5" s="19">
        <v>12</v>
      </c>
      <c r="V5" s="18">
        <v>13</v>
      </c>
      <c r="W5" s="19">
        <v>14</v>
      </c>
      <c r="X5" s="18">
        <v>15</v>
      </c>
      <c r="Y5" s="19">
        <v>16</v>
      </c>
      <c r="Z5" s="156">
        <v>17</v>
      </c>
      <c r="AA5" s="157">
        <v>18</v>
      </c>
      <c r="AB5" s="156">
        <v>19</v>
      </c>
      <c r="AC5" s="157">
        <v>20</v>
      </c>
      <c r="AD5" s="156">
        <v>21</v>
      </c>
      <c r="AE5" s="157">
        <v>22</v>
      </c>
      <c r="AF5" s="156">
        <v>23</v>
      </c>
      <c r="AG5" s="157">
        <v>24</v>
      </c>
      <c r="AH5" s="256" t="s">
        <v>34</v>
      </c>
      <c r="AI5" s="257"/>
      <c r="AK5" s="150"/>
      <c r="AL5" s="151" t="s">
        <v>35</v>
      </c>
      <c r="AM5" s="151"/>
    </row>
    <row r="6" spans="1:39" ht="18" customHeight="1" x14ac:dyDescent="0.15">
      <c r="A6" s="21">
        <v>1</v>
      </c>
      <c r="B6" s="22" t="str">
        <f>Basic_info!C74</f>
        <v/>
      </c>
      <c r="C6" s="23" t="str">
        <f>IF(ISERROR(#REF!)=TRUE,"",
IF(OR(#REF!="",#REF!=0),"",#REF!))</f>
        <v/>
      </c>
      <c r="D6" s="24" t="str">
        <f>IF(C6="","",C6*#REF!)</f>
        <v/>
      </c>
      <c r="E6" s="25" t="str">
        <f>IF(ISERROR(#REF!)=TRUE,"",IF(OR(#REF!="",#REF!=0),"",#REF!))</f>
        <v/>
      </c>
      <c r="F6" s="26" t="str">
        <f>IF(ISERROR(#REF!)=TRUE,"",IF(OR(#REF!="",#REF!=0),"",#REF!))</f>
        <v/>
      </c>
      <c r="G6" s="27" t="str">
        <f>IF(ISERROR(#REF!)=TRUE,"",IF(OR(#REF!="",#REF!=0),"",#REF!))</f>
        <v/>
      </c>
      <c r="H6" s="28"/>
      <c r="I6" s="29"/>
      <c r="J6" s="30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2"/>
      <c r="AH6" s="28"/>
      <c r="AI6" s="29"/>
    </row>
    <row r="7" spans="1:39" ht="18" customHeight="1" x14ac:dyDescent="0.15">
      <c r="A7" s="33">
        <v>2</v>
      </c>
      <c r="B7" s="22" t="str">
        <f>Basic_info!C75</f>
        <v/>
      </c>
      <c r="C7" s="35" t="str">
        <f>IF(ISERROR(#REF!)=TRUE,"",
IF(OR(#REF!="",#REF!=0),"",#REF!))</f>
        <v/>
      </c>
      <c r="D7" s="36" t="str">
        <f>IF(C7="","",C7*#REF!)</f>
        <v/>
      </c>
      <c r="E7" s="37" t="str">
        <f>IF(ISERROR(#REF!)=TRUE,"",IF(OR(#REF!="",#REF!=0),"",#REF!))</f>
        <v/>
      </c>
      <c r="F7" s="38" t="str">
        <f>IF(ISERROR(#REF!)=TRUE,"",IF(OR(#REF!="",#REF!=0),"",#REF!))</f>
        <v/>
      </c>
      <c r="G7" s="39" t="str">
        <f>IF(ISERROR(#REF!)=TRUE,"",IF(OR(#REF!="",#REF!=0),"",#REF!))</f>
        <v/>
      </c>
      <c r="H7" s="40" t="str">
        <f>IF(ISERROR(#REF!)=TRUE,"",IF(OR(#REF!="",#REF!=0),"",#REF!))</f>
        <v/>
      </c>
      <c r="I7" s="41" t="str">
        <f>IF(ISERROR(#REF!)=TRUE,"",IF(OR(#REF!="",#REF!=0),"",#REF!))</f>
        <v/>
      </c>
      <c r="J7" s="42" t="str">
        <f>Basic_info!L75</f>
        <v/>
      </c>
      <c r="K7" s="43" t="str">
        <f>Basic_info!M75</f>
        <v/>
      </c>
      <c r="L7" s="42" t="str">
        <f>Basic_info!N75</f>
        <v/>
      </c>
      <c r="M7" s="43" t="str">
        <f>Basic_info!O75</f>
        <v/>
      </c>
      <c r="N7" s="42" t="str">
        <f>Basic_info!P75</f>
        <v/>
      </c>
      <c r="O7" s="43" t="str">
        <f>Basic_info!Q75</f>
        <v/>
      </c>
      <c r="P7" s="42" t="str">
        <f>Basic_info!R75</f>
        <v/>
      </c>
      <c r="Q7" s="43" t="str">
        <f>Basic_info!S75</f>
        <v/>
      </c>
      <c r="R7" s="42" t="str">
        <f>Basic_info!T75</f>
        <v/>
      </c>
      <c r="S7" s="43" t="str">
        <f>Basic_info!U75</f>
        <v/>
      </c>
      <c r="T7" s="42" t="str">
        <f>Basic_info!V75</f>
        <v/>
      </c>
      <c r="U7" s="43" t="str">
        <f>Basic_info!W75</f>
        <v/>
      </c>
      <c r="V7" s="42" t="str">
        <f>Basic_info!X75</f>
        <v/>
      </c>
      <c r="W7" s="43" t="str">
        <f>Basic_info!Y75</f>
        <v/>
      </c>
      <c r="X7" s="42" t="str">
        <f>Basic_info!Z75</f>
        <v/>
      </c>
      <c r="Y7" s="43" t="str">
        <f>Basic_info!AA75</f>
        <v/>
      </c>
      <c r="Z7" s="42"/>
      <c r="AA7" s="43"/>
      <c r="AB7" s="42"/>
      <c r="AC7" s="43"/>
      <c r="AD7" s="42"/>
      <c r="AE7" s="43"/>
      <c r="AF7" s="42"/>
      <c r="AG7" s="43"/>
      <c r="AH7" s="40" t="str">
        <f>IF(ISERROR(#REF!)=TRUE,"",IF(OR(#REF!="",#REF!=0),"",#REF!))</f>
        <v/>
      </c>
      <c r="AI7" s="41" t="str">
        <f>IF(ISERROR(#REF!)=TRUE,"",IF(OR(#REF!="",#REF!=0),"",#REF!))</f>
        <v/>
      </c>
    </row>
    <row r="8" spans="1:39" ht="18" customHeight="1" x14ac:dyDescent="0.15">
      <c r="A8" s="33">
        <v>3</v>
      </c>
      <c r="B8" s="22" t="str">
        <f>Basic_info!C76</f>
        <v/>
      </c>
      <c r="C8" s="35" t="str">
        <f>IF(ISERROR(#REF!)=TRUE,"",
IF(OR(#REF!="",#REF!=0),"",#REF!))</f>
        <v/>
      </c>
      <c r="D8" s="36" t="str">
        <f>IF(C8="","",C8*#REF!)</f>
        <v/>
      </c>
      <c r="E8" s="37" t="str">
        <f>IF(ISERROR(#REF!)=TRUE,"",IF(OR(#REF!="",#REF!=0),"",#REF!))</f>
        <v/>
      </c>
      <c r="F8" s="38" t="str">
        <f>IF(ISERROR(#REF!)=TRUE,"",IF(OR(#REF!="",#REF!=0),"",#REF!))</f>
        <v/>
      </c>
      <c r="G8" s="39" t="str">
        <f>IF(ISERROR(#REF!)=TRUE,"",IF(OR(#REF!="",#REF!=0),"",#REF!))</f>
        <v/>
      </c>
      <c r="H8" s="40" t="str">
        <f>IF(ISERROR(#REF!)=TRUE,"",IF(OR(#REF!="",#REF!=0),"",#REF!))</f>
        <v/>
      </c>
      <c r="I8" s="41" t="str">
        <f>IF(ISERROR(#REF!)=TRUE,"",IF(OR(#REF!="",#REF!=0),"",#REF!))</f>
        <v/>
      </c>
      <c r="J8" s="42" t="str">
        <f>Basic_info!L76</f>
        <v/>
      </c>
      <c r="K8" s="43" t="str">
        <f>Basic_info!M76</f>
        <v/>
      </c>
      <c r="L8" s="42" t="str">
        <f>Basic_info!N76</f>
        <v/>
      </c>
      <c r="M8" s="43" t="str">
        <f>Basic_info!O76</f>
        <v/>
      </c>
      <c r="N8" s="42" t="str">
        <f>Basic_info!P76</f>
        <v/>
      </c>
      <c r="O8" s="43" t="str">
        <f>Basic_info!Q76</f>
        <v/>
      </c>
      <c r="P8" s="42" t="str">
        <f>Basic_info!R76</f>
        <v/>
      </c>
      <c r="Q8" s="43" t="str">
        <f>Basic_info!S76</f>
        <v/>
      </c>
      <c r="R8" s="42" t="str">
        <f>Basic_info!T76</f>
        <v/>
      </c>
      <c r="S8" s="43" t="str">
        <f>Basic_info!U76</f>
        <v/>
      </c>
      <c r="T8" s="42" t="str">
        <f>Basic_info!V76</f>
        <v/>
      </c>
      <c r="U8" s="43" t="str">
        <f>Basic_info!W76</f>
        <v/>
      </c>
      <c r="V8" s="42" t="str">
        <f>Basic_info!X76</f>
        <v/>
      </c>
      <c r="W8" s="43" t="str">
        <f>Basic_info!Y76</f>
        <v/>
      </c>
      <c r="X8" s="42" t="str">
        <f>Basic_info!Z76</f>
        <v/>
      </c>
      <c r="Y8" s="43" t="str">
        <f>Basic_info!AA76</f>
        <v/>
      </c>
      <c r="Z8" s="42"/>
      <c r="AA8" s="43"/>
      <c r="AB8" s="42"/>
      <c r="AC8" s="43"/>
      <c r="AD8" s="42"/>
      <c r="AE8" s="43"/>
      <c r="AF8" s="42"/>
      <c r="AG8" s="43"/>
      <c r="AH8" s="40" t="str">
        <f>IF(ISERROR(#REF!)=TRUE,"",IF(OR(#REF!="",#REF!=0),"",#REF!))</f>
        <v/>
      </c>
      <c r="AI8" s="41" t="str">
        <f>IF(ISERROR(#REF!)=TRUE,"",IF(OR(#REF!="",#REF!=0),"",#REF!))</f>
        <v/>
      </c>
    </row>
    <row r="9" spans="1:39" ht="18" customHeight="1" x14ac:dyDescent="0.15">
      <c r="A9" s="33">
        <v>4</v>
      </c>
      <c r="B9" s="22" t="str">
        <f>Basic_info!C77</f>
        <v/>
      </c>
      <c r="C9" s="35" t="str">
        <f>IF(ISERROR(#REF!)=TRUE,"",
IF(OR(#REF!="",#REF!=0),"",#REF!))</f>
        <v/>
      </c>
      <c r="D9" s="36" t="str">
        <f>IF(C9="","",C9*#REF!)</f>
        <v/>
      </c>
      <c r="E9" s="37" t="str">
        <f>IF(ISERROR(#REF!)=TRUE,"",IF(OR(#REF!="",#REF!=0),"",#REF!))</f>
        <v/>
      </c>
      <c r="F9" s="38" t="str">
        <f>IF(ISERROR(#REF!)=TRUE,"",IF(OR(#REF!="",#REF!=0),"",#REF!))</f>
        <v/>
      </c>
      <c r="G9" s="39" t="str">
        <f>IF(ISERROR(#REF!)=TRUE,"",IF(OR(#REF!="",#REF!=0),"",#REF!))</f>
        <v/>
      </c>
      <c r="H9" s="40" t="str">
        <f>IF(ISERROR(#REF!)=TRUE,"",IF(OR(#REF!="",#REF!=0),"",#REF!))</f>
        <v/>
      </c>
      <c r="I9" s="41" t="str">
        <f>IF(ISERROR(#REF!)=TRUE,"",IF(OR(#REF!="",#REF!=0),"",#REF!))</f>
        <v/>
      </c>
      <c r="J9" s="42" t="str">
        <f>Basic_info!L77</f>
        <v/>
      </c>
      <c r="K9" s="43" t="str">
        <f>Basic_info!M77</f>
        <v/>
      </c>
      <c r="L9" s="42" t="str">
        <f>Basic_info!N77</f>
        <v/>
      </c>
      <c r="M9" s="43" t="str">
        <f>Basic_info!O77</f>
        <v/>
      </c>
      <c r="N9" s="42" t="str">
        <f>Basic_info!P77</f>
        <v/>
      </c>
      <c r="O9" s="43" t="str">
        <f>Basic_info!Q77</f>
        <v/>
      </c>
      <c r="P9" s="42" t="str">
        <f>Basic_info!R77</f>
        <v/>
      </c>
      <c r="Q9" s="43" t="str">
        <f>Basic_info!S77</f>
        <v/>
      </c>
      <c r="R9" s="42" t="str">
        <f>Basic_info!T77</f>
        <v/>
      </c>
      <c r="S9" s="43" t="str">
        <f>Basic_info!U77</f>
        <v/>
      </c>
      <c r="T9" s="42" t="str">
        <f>Basic_info!V77</f>
        <v/>
      </c>
      <c r="U9" s="43" t="str">
        <f>Basic_info!W77</f>
        <v/>
      </c>
      <c r="V9" s="42" t="str">
        <f>Basic_info!X77</f>
        <v/>
      </c>
      <c r="W9" s="43" t="str">
        <f>Basic_info!Y77</f>
        <v/>
      </c>
      <c r="X9" s="42" t="str">
        <f>Basic_info!Z77</f>
        <v/>
      </c>
      <c r="Y9" s="43" t="str">
        <f>Basic_info!AA77</f>
        <v/>
      </c>
      <c r="Z9" s="42"/>
      <c r="AA9" s="43"/>
      <c r="AB9" s="42"/>
      <c r="AC9" s="43"/>
      <c r="AD9" s="42"/>
      <c r="AE9" s="43"/>
      <c r="AF9" s="42"/>
      <c r="AG9" s="43"/>
      <c r="AH9" s="40" t="str">
        <f>IF(ISERROR(#REF!)=TRUE,"",IF(OR(#REF!="",#REF!=0),"",#REF!))</f>
        <v/>
      </c>
      <c r="AI9" s="41" t="str">
        <f>IF(ISERROR(#REF!)=TRUE,"",IF(OR(#REF!="",#REF!=0),"",#REF!))</f>
        <v/>
      </c>
    </row>
    <row r="10" spans="1:39" ht="18" customHeight="1" x14ac:dyDescent="0.15">
      <c r="A10" s="33">
        <v>5</v>
      </c>
      <c r="B10" s="22" t="str">
        <f>Basic_info!C78</f>
        <v/>
      </c>
      <c r="C10" s="35" t="str">
        <f>IF(ISERROR(#REF!)=TRUE,"",
IF(OR(#REF!="",#REF!=0),"",#REF!))</f>
        <v/>
      </c>
      <c r="D10" s="36" t="str">
        <f>IF(C10="","",C10*#REF!)</f>
        <v/>
      </c>
      <c r="E10" s="37" t="str">
        <f>IF(ISERROR(#REF!)=TRUE,"",IF(OR(#REF!="",#REF!=0),"",#REF!))</f>
        <v/>
      </c>
      <c r="F10" s="38" t="str">
        <f>IF(ISERROR(#REF!)=TRUE,"",IF(OR(#REF!="",#REF!=0),"",#REF!))</f>
        <v/>
      </c>
      <c r="G10" s="39" t="str">
        <f>IF(ISERROR(#REF!)=TRUE,"",IF(OR(#REF!="",#REF!=0),"",#REF!))</f>
        <v/>
      </c>
      <c r="H10" s="40" t="str">
        <f>IF(ISERROR(#REF!)=TRUE,"",IF(OR(#REF!="",#REF!=0),"",#REF!))</f>
        <v/>
      </c>
      <c r="I10" s="41" t="str">
        <f>IF(ISERROR(#REF!)=TRUE,"",IF(OR(#REF!="",#REF!=0),"",#REF!))</f>
        <v/>
      </c>
      <c r="J10" s="42" t="str">
        <f>Basic_info!L78</f>
        <v/>
      </c>
      <c r="K10" s="43" t="str">
        <f>Basic_info!M78</f>
        <v/>
      </c>
      <c r="L10" s="42" t="str">
        <f>Basic_info!N78</f>
        <v/>
      </c>
      <c r="M10" s="43" t="str">
        <f>Basic_info!O78</f>
        <v/>
      </c>
      <c r="N10" s="42" t="str">
        <f>Basic_info!P78</f>
        <v/>
      </c>
      <c r="O10" s="43" t="str">
        <f>Basic_info!Q78</f>
        <v/>
      </c>
      <c r="P10" s="42" t="str">
        <f>Basic_info!R78</f>
        <v/>
      </c>
      <c r="Q10" s="43" t="str">
        <f>Basic_info!S78</f>
        <v/>
      </c>
      <c r="R10" s="42" t="str">
        <f>Basic_info!T78</f>
        <v/>
      </c>
      <c r="S10" s="43" t="str">
        <f>Basic_info!U78</f>
        <v/>
      </c>
      <c r="T10" s="42" t="str">
        <f>Basic_info!V78</f>
        <v/>
      </c>
      <c r="U10" s="43" t="str">
        <f>Basic_info!W78</f>
        <v/>
      </c>
      <c r="V10" s="42" t="str">
        <f>Basic_info!X78</f>
        <v/>
      </c>
      <c r="W10" s="43" t="str">
        <f>Basic_info!Y78</f>
        <v/>
      </c>
      <c r="X10" s="42" t="str">
        <f>Basic_info!Z78</f>
        <v/>
      </c>
      <c r="Y10" s="43" t="str">
        <f>Basic_info!AA78</f>
        <v/>
      </c>
      <c r="Z10" s="42"/>
      <c r="AA10" s="43"/>
      <c r="AB10" s="42"/>
      <c r="AC10" s="43"/>
      <c r="AD10" s="42"/>
      <c r="AE10" s="43"/>
      <c r="AF10" s="42"/>
      <c r="AG10" s="43"/>
      <c r="AH10" s="40" t="str">
        <f>IF(ISERROR(#REF!)=TRUE,"",IF(OR(#REF!="",#REF!=0),"",#REF!))</f>
        <v/>
      </c>
      <c r="AI10" s="41" t="str">
        <f>IF(ISERROR(#REF!)=TRUE,"",IF(OR(#REF!="",#REF!=0),"",#REF!))</f>
        <v/>
      </c>
    </row>
    <row r="11" spans="1:39" ht="18" customHeight="1" x14ac:dyDescent="0.15">
      <c r="A11" s="44">
        <v>6</v>
      </c>
      <c r="B11" s="45" t="str">
        <f>Basic_info!C79</f>
        <v/>
      </c>
      <c r="C11" s="46" t="str">
        <f>IF(ISERROR(#REF!)=TRUE,"",
IF(OR(#REF!="",#REF!=0),"",#REF!))</f>
        <v/>
      </c>
      <c r="D11" s="47" t="str">
        <f>IF(C11="","",C11*#REF!)</f>
        <v/>
      </c>
      <c r="E11" s="48" t="str">
        <f>IF(ISERROR(#REF!)=TRUE,"",IF(OR(#REF!="",#REF!=0),"",#REF!))</f>
        <v/>
      </c>
      <c r="F11" s="49" t="str">
        <f>IF(ISERROR(#REF!)=TRUE,"",IF(OR(#REF!="",#REF!=0),"",#REF!))</f>
        <v/>
      </c>
      <c r="G11" s="50" t="str">
        <f>IF(ISERROR(#REF!)=TRUE,"",IF(OR(#REF!="",#REF!=0),"",#REF!))</f>
        <v/>
      </c>
      <c r="H11" s="51" t="str">
        <f>IF(ISERROR(#REF!)=TRUE,"",IF(OR(#REF!="",#REF!=0),"",#REF!))</f>
        <v/>
      </c>
      <c r="I11" s="52" t="str">
        <f>IF(ISERROR(#REF!)=TRUE,"",IF(OR(#REF!="",#REF!=0),"",#REF!))</f>
        <v/>
      </c>
      <c r="J11" s="53" t="str">
        <f>Basic_info!L79</f>
        <v/>
      </c>
      <c r="K11" s="54" t="str">
        <f>Basic_info!M79</f>
        <v/>
      </c>
      <c r="L11" s="53" t="str">
        <f>Basic_info!N79</f>
        <v/>
      </c>
      <c r="M11" s="54" t="str">
        <f>Basic_info!O79</f>
        <v/>
      </c>
      <c r="N11" s="53" t="str">
        <f>Basic_info!P79</f>
        <v/>
      </c>
      <c r="O11" s="54" t="str">
        <f>Basic_info!Q79</f>
        <v/>
      </c>
      <c r="P11" s="53" t="str">
        <f>Basic_info!R79</f>
        <v/>
      </c>
      <c r="Q11" s="54" t="str">
        <f>Basic_info!S79</f>
        <v/>
      </c>
      <c r="R11" s="53" t="str">
        <f>Basic_info!T79</f>
        <v/>
      </c>
      <c r="S11" s="54" t="str">
        <f>Basic_info!U79</f>
        <v/>
      </c>
      <c r="T11" s="53" t="str">
        <f>Basic_info!V79</f>
        <v/>
      </c>
      <c r="U11" s="54" t="str">
        <f>Basic_info!W79</f>
        <v/>
      </c>
      <c r="V11" s="53" t="str">
        <f>Basic_info!X79</f>
        <v/>
      </c>
      <c r="W11" s="54" t="str">
        <f>Basic_info!Y79</f>
        <v/>
      </c>
      <c r="X11" s="53" t="str">
        <f>Basic_info!Z79</f>
        <v/>
      </c>
      <c r="Y11" s="54" t="str">
        <f>Basic_info!AA79</f>
        <v/>
      </c>
      <c r="Z11" s="53"/>
      <c r="AA11" s="54"/>
      <c r="AB11" s="53"/>
      <c r="AC11" s="54"/>
      <c r="AD11" s="53"/>
      <c r="AE11" s="54"/>
      <c r="AF11" s="53"/>
      <c r="AG11" s="54"/>
      <c r="AH11" s="51" t="str">
        <f>IF(ISERROR(#REF!)=TRUE,"",IF(OR(#REF!="",#REF!=0),"",#REF!))</f>
        <v/>
      </c>
      <c r="AI11" s="52" t="str">
        <f>IF(ISERROR(#REF!)=TRUE,"",IF(OR(#REF!="",#REF!=0),"",#REF!))</f>
        <v/>
      </c>
    </row>
    <row r="12" spans="1:39" ht="18" customHeight="1" x14ac:dyDescent="0.15">
      <c r="A12" s="21">
        <v>7</v>
      </c>
      <c r="B12" s="22" t="str">
        <f>Basic_info!C80</f>
        <v/>
      </c>
      <c r="C12" s="23" t="str">
        <f>IF(ISERROR(#REF!)=TRUE,"",
IF(OR(#REF!="",#REF!=0),"",#REF!))</f>
        <v/>
      </c>
      <c r="D12" s="24" t="str">
        <f>IF(C12="","",C12*#REF!)</f>
        <v/>
      </c>
      <c r="E12" s="25" t="str">
        <f>IF(ISERROR(#REF!)=TRUE,"",IF(OR(#REF!="",#REF!=0),"",#REF!))</f>
        <v/>
      </c>
      <c r="F12" s="26" t="str">
        <f>IF(ISERROR(#REF!)=TRUE,"",IF(OR(#REF!="",#REF!=0),"",#REF!))</f>
        <v/>
      </c>
      <c r="G12" s="27" t="str">
        <f>IF(ISERROR(#REF!)=TRUE,"",IF(OR(#REF!="",#REF!=0),"",#REF!))</f>
        <v/>
      </c>
      <c r="H12" s="55" t="str">
        <f>IF(ISERROR(#REF!)=TRUE,"",IF(OR(#REF!="",#REF!=0),"",#REF!))</f>
        <v/>
      </c>
      <c r="I12" s="56" t="str">
        <f>IF(ISERROR(#REF!)=TRUE,"",IF(OR(#REF!="",#REF!=0),"",#REF!))</f>
        <v/>
      </c>
      <c r="J12" s="57" t="str">
        <f>Basic_info!L80</f>
        <v/>
      </c>
      <c r="K12" s="58" t="str">
        <f>Basic_info!M80</f>
        <v/>
      </c>
      <c r="L12" s="57" t="str">
        <f>Basic_info!N80</f>
        <v/>
      </c>
      <c r="M12" s="58" t="str">
        <f>Basic_info!O80</f>
        <v/>
      </c>
      <c r="N12" s="57" t="str">
        <f>Basic_info!P80</f>
        <v/>
      </c>
      <c r="O12" s="58" t="str">
        <f>Basic_info!Q80</f>
        <v/>
      </c>
      <c r="P12" s="57" t="str">
        <f>Basic_info!R80</f>
        <v/>
      </c>
      <c r="Q12" s="58" t="str">
        <f>Basic_info!S80</f>
        <v/>
      </c>
      <c r="R12" s="57" t="str">
        <f>Basic_info!T80</f>
        <v/>
      </c>
      <c r="S12" s="58" t="str">
        <f>Basic_info!U80</f>
        <v/>
      </c>
      <c r="T12" s="57" t="str">
        <f>Basic_info!V80</f>
        <v/>
      </c>
      <c r="U12" s="58" t="str">
        <f>Basic_info!W80</f>
        <v/>
      </c>
      <c r="V12" s="57" t="str">
        <f>Basic_info!X80</f>
        <v/>
      </c>
      <c r="W12" s="58" t="str">
        <f>Basic_info!Y80</f>
        <v/>
      </c>
      <c r="X12" s="57" t="str">
        <f>Basic_info!Z80</f>
        <v/>
      </c>
      <c r="Y12" s="58" t="str">
        <f>Basic_info!AA80</f>
        <v/>
      </c>
      <c r="Z12" s="57"/>
      <c r="AA12" s="58"/>
      <c r="AB12" s="57"/>
      <c r="AC12" s="58"/>
      <c r="AD12" s="57"/>
      <c r="AE12" s="58"/>
      <c r="AF12" s="57"/>
      <c r="AG12" s="58"/>
      <c r="AH12" s="55" t="str">
        <f>IF(ISERROR(#REF!)=TRUE,"",IF(OR(#REF!="",#REF!=0),"",#REF!))</f>
        <v/>
      </c>
      <c r="AI12" s="56" t="str">
        <f>IF(ISERROR(#REF!)=TRUE,"",IF(OR(#REF!="",#REF!=0),"",#REF!))</f>
        <v/>
      </c>
    </row>
    <row r="13" spans="1:39" ht="18" customHeight="1" x14ac:dyDescent="0.15">
      <c r="A13" s="33">
        <v>8</v>
      </c>
      <c r="B13" s="22" t="str">
        <f>Basic_info!C81</f>
        <v/>
      </c>
      <c r="C13" s="35" t="str">
        <f>IF(ISERROR(#REF!)=TRUE,"",
IF(OR(#REF!="",#REF!=0),"",#REF!))</f>
        <v/>
      </c>
      <c r="D13" s="36" t="str">
        <f>IF(C13="","",C13*#REF!)</f>
        <v/>
      </c>
      <c r="E13" s="37" t="str">
        <f>IF(ISERROR(#REF!)=TRUE,"",IF(OR(#REF!="",#REF!=0),"",#REF!))</f>
        <v/>
      </c>
      <c r="F13" s="38" t="str">
        <f>IF(ISERROR(#REF!)=TRUE,"",IF(OR(#REF!="",#REF!=0),"",#REF!))</f>
        <v/>
      </c>
      <c r="G13" s="39" t="str">
        <f>IF(ISERROR(#REF!)=TRUE,"",IF(OR(#REF!="",#REF!=0),"",#REF!))</f>
        <v/>
      </c>
      <c r="H13" s="40" t="str">
        <f>IF(ISERROR(#REF!)=TRUE,"",IF(OR(#REF!="",#REF!=0),"",#REF!))</f>
        <v/>
      </c>
      <c r="I13" s="41" t="str">
        <f>IF(ISERROR(#REF!)=TRUE,"",IF(OR(#REF!="",#REF!=0),"",#REF!))</f>
        <v/>
      </c>
      <c r="J13" s="42" t="str">
        <f>Basic_info!L81</f>
        <v/>
      </c>
      <c r="K13" s="43" t="str">
        <f>Basic_info!M81</f>
        <v/>
      </c>
      <c r="L13" s="42" t="str">
        <f>Basic_info!N81</f>
        <v/>
      </c>
      <c r="M13" s="43" t="str">
        <f>Basic_info!O81</f>
        <v/>
      </c>
      <c r="N13" s="42" t="str">
        <f>Basic_info!P81</f>
        <v/>
      </c>
      <c r="O13" s="43" t="str">
        <f>Basic_info!Q81</f>
        <v/>
      </c>
      <c r="P13" s="42" t="str">
        <f>Basic_info!R81</f>
        <v/>
      </c>
      <c r="Q13" s="43" t="str">
        <f>Basic_info!S81</f>
        <v/>
      </c>
      <c r="R13" s="42" t="str">
        <f>Basic_info!T81</f>
        <v/>
      </c>
      <c r="S13" s="43" t="str">
        <f>Basic_info!U81</f>
        <v/>
      </c>
      <c r="T13" s="42" t="str">
        <f>Basic_info!V81</f>
        <v/>
      </c>
      <c r="U13" s="43" t="str">
        <f>Basic_info!W81</f>
        <v/>
      </c>
      <c r="V13" s="42" t="str">
        <f>Basic_info!X81</f>
        <v/>
      </c>
      <c r="W13" s="43" t="str">
        <f>Basic_info!Y81</f>
        <v/>
      </c>
      <c r="X13" s="42" t="str">
        <f>Basic_info!Z81</f>
        <v/>
      </c>
      <c r="Y13" s="43" t="str">
        <f>Basic_info!AA81</f>
        <v/>
      </c>
      <c r="Z13" s="42"/>
      <c r="AA13" s="43"/>
      <c r="AB13" s="42"/>
      <c r="AC13" s="43"/>
      <c r="AD13" s="42"/>
      <c r="AE13" s="43"/>
      <c r="AF13" s="42"/>
      <c r="AG13" s="43"/>
      <c r="AH13" s="40" t="str">
        <f>IF(ISERROR(#REF!)=TRUE,"",IF(OR(#REF!="",#REF!=0),"",#REF!))</f>
        <v/>
      </c>
      <c r="AI13" s="41" t="str">
        <f>IF(ISERROR(#REF!)=TRUE,"",IF(OR(#REF!="",#REF!=0),"",#REF!))</f>
        <v/>
      </c>
    </row>
    <row r="14" spans="1:39" ht="18" customHeight="1" x14ac:dyDescent="0.15">
      <c r="A14" s="33">
        <v>9</v>
      </c>
      <c r="B14" s="22" t="str">
        <f>Basic_info!C82</f>
        <v/>
      </c>
      <c r="C14" s="35" t="str">
        <f>IF(ISERROR(#REF!)=TRUE,"",
IF(OR(#REF!="",#REF!=0),"",#REF!))</f>
        <v/>
      </c>
      <c r="D14" s="36" t="str">
        <f>IF(C14="","",C14*#REF!)</f>
        <v/>
      </c>
      <c r="E14" s="37" t="str">
        <f>IF(ISERROR(#REF!)=TRUE,"",IF(OR(#REF!="",#REF!=0),"",#REF!))</f>
        <v/>
      </c>
      <c r="F14" s="38" t="str">
        <f>IF(ISERROR(#REF!)=TRUE,"",IF(OR(#REF!="",#REF!=0),"",#REF!))</f>
        <v/>
      </c>
      <c r="G14" s="39" t="str">
        <f>IF(ISERROR(#REF!)=TRUE,"",IF(OR(#REF!="",#REF!=0),"",#REF!))</f>
        <v/>
      </c>
      <c r="H14" s="40" t="str">
        <f>IF(ISERROR(#REF!)=TRUE,"",IF(OR(#REF!="",#REF!=0),"",#REF!))</f>
        <v/>
      </c>
      <c r="I14" s="41" t="str">
        <f>IF(ISERROR(#REF!)=TRUE,"",IF(OR(#REF!="",#REF!=0),"",#REF!))</f>
        <v/>
      </c>
      <c r="J14" s="42" t="str">
        <f>Basic_info!L82</f>
        <v/>
      </c>
      <c r="K14" s="43" t="str">
        <f>Basic_info!M82</f>
        <v/>
      </c>
      <c r="L14" s="42" t="str">
        <f>Basic_info!N82</f>
        <v/>
      </c>
      <c r="M14" s="43" t="str">
        <f>Basic_info!O82</f>
        <v/>
      </c>
      <c r="N14" s="42" t="str">
        <f>Basic_info!P82</f>
        <v/>
      </c>
      <c r="O14" s="43" t="str">
        <f>Basic_info!Q82</f>
        <v/>
      </c>
      <c r="P14" s="42" t="str">
        <f>Basic_info!R82</f>
        <v/>
      </c>
      <c r="Q14" s="43" t="str">
        <f>Basic_info!S82</f>
        <v/>
      </c>
      <c r="R14" s="42" t="str">
        <f>Basic_info!T82</f>
        <v/>
      </c>
      <c r="S14" s="43" t="str">
        <f>Basic_info!U82</f>
        <v/>
      </c>
      <c r="T14" s="42" t="str">
        <f>Basic_info!V82</f>
        <v/>
      </c>
      <c r="U14" s="43" t="str">
        <f>Basic_info!W82</f>
        <v/>
      </c>
      <c r="V14" s="42" t="str">
        <f>Basic_info!X82</f>
        <v/>
      </c>
      <c r="W14" s="43" t="str">
        <f>Basic_info!Y82</f>
        <v/>
      </c>
      <c r="X14" s="42" t="str">
        <f>Basic_info!Z82</f>
        <v/>
      </c>
      <c r="Y14" s="43" t="str">
        <f>Basic_info!AA82</f>
        <v/>
      </c>
      <c r="Z14" s="42"/>
      <c r="AA14" s="43"/>
      <c r="AB14" s="42"/>
      <c r="AC14" s="43"/>
      <c r="AD14" s="42"/>
      <c r="AE14" s="43"/>
      <c r="AF14" s="42"/>
      <c r="AG14" s="43"/>
      <c r="AH14" s="40" t="str">
        <f>IF(ISERROR(#REF!)=TRUE,"",IF(OR(#REF!="",#REF!=0),"",#REF!))</f>
        <v/>
      </c>
      <c r="AI14" s="41" t="str">
        <f>IF(ISERROR(#REF!)=TRUE,"",IF(OR(#REF!="",#REF!=0),"",#REF!))</f>
        <v/>
      </c>
    </row>
    <row r="15" spans="1:39" ht="18" customHeight="1" x14ac:dyDescent="0.15">
      <c r="A15" s="33">
        <v>10</v>
      </c>
      <c r="B15" s="22" t="str">
        <f>Basic_info!C83</f>
        <v/>
      </c>
      <c r="C15" s="35" t="str">
        <f>IF(ISERROR(#REF!)=TRUE,"",
IF(OR(#REF!="",#REF!=0),"",#REF!))</f>
        <v/>
      </c>
      <c r="D15" s="36" t="str">
        <f>IF(C15="","",C15*#REF!)</f>
        <v/>
      </c>
      <c r="E15" s="37" t="str">
        <f>IF(ISERROR(#REF!)=TRUE,"",IF(OR(#REF!="",#REF!=0),"",#REF!))</f>
        <v/>
      </c>
      <c r="F15" s="38" t="str">
        <f>IF(ISERROR(#REF!)=TRUE,"",IF(OR(#REF!="",#REF!=0),"",#REF!))</f>
        <v/>
      </c>
      <c r="G15" s="39" t="str">
        <f>IF(ISERROR(#REF!)=TRUE,"",IF(OR(#REF!="",#REF!=0),"",#REF!))</f>
        <v/>
      </c>
      <c r="H15" s="40" t="str">
        <f>IF(ISERROR(#REF!)=TRUE,"",IF(OR(#REF!="",#REF!=0),"",#REF!))</f>
        <v/>
      </c>
      <c r="I15" s="41" t="str">
        <f>IF(ISERROR(#REF!)=TRUE,"",IF(OR(#REF!="",#REF!=0),"",#REF!))</f>
        <v/>
      </c>
      <c r="J15" s="42" t="str">
        <f>Basic_info!L83</f>
        <v/>
      </c>
      <c r="K15" s="43" t="str">
        <f>Basic_info!M83</f>
        <v/>
      </c>
      <c r="L15" s="42" t="str">
        <f>Basic_info!N83</f>
        <v/>
      </c>
      <c r="M15" s="43" t="str">
        <f>Basic_info!O83</f>
        <v/>
      </c>
      <c r="N15" s="42" t="str">
        <f>Basic_info!P83</f>
        <v/>
      </c>
      <c r="O15" s="43" t="str">
        <f>Basic_info!Q83</f>
        <v/>
      </c>
      <c r="P15" s="42" t="str">
        <f>Basic_info!R83</f>
        <v/>
      </c>
      <c r="Q15" s="43" t="str">
        <f>Basic_info!S83</f>
        <v/>
      </c>
      <c r="R15" s="42" t="str">
        <f>Basic_info!T83</f>
        <v/>
      </c>
      <c r="S15" s="43" t="str">
        <f>Basic_info!U83</f>
        <v/>
      </c>
      <c r="T15" s="42" t="str">
        <f>Basic_info!V83</f>
        <v/>
      </c>
      <c r="U15" s="43" t="str">
        <f>Basic_info!W83</f>
        <v/>
      </c>
      <c r="V15" s="42" t="str">
        <f>Basic_info!X83</f>
        <v/>
      </c>
      <c r="W15" s="43" t="str">
        <f>Basic_info!Y83</f>
        <v/>
      </c>
      <c r="X15" s="42" t="str">
        <f>Basic_info!Z83</f>
        <v/>
      </c>
      <c r="Y15" s="43" t="str">
        <f>Basic_info!AA83</f>
        <v/>
      </c>
      <c r="Z15" s="42"/>
      <c r="AA15" s="43"/>
      <c r="AB15" s="42"/>
      <c r="AC15" s="43"/>
      <c r="AD15" s="42"/>
      <c r="AE15" s="43"/>
      <c r="AF15" s="42"/>
      <c r="AG15" s="43"/>
      <c r="AH15" s="40" t="str">
        <f>IF(ISERROR(#REF!)=TRUE,"",IF(OR(#REF!="",#REF!=0),"",#REF!))</f>
        <v/>
      </c>
      <c r="AI15" s="41" t="str">
        <f>IF(ISERROR(#REF!)=TRUE,"",IF(OR(#REF!="",#REF!=0),"",#REF!))</f>
        <v/>
      </c>
    </row>
    <row r="16" spans="1:39" ht="18" customHeight="1" x14ac:dyDescent="0.15">
      <c r="A16" s="33">
        <v>11</v>
      </c>
      <c r="B16" s="22" t="str">
        <f>Basic_info!C84</f>
        <v/>
      </c>
      <c r="C16" s="35" t="str">
        <f>IF(ISERROR(#REF!)=TRUE,"",
IF(OR(#REF!="",#REF!=0),"",#REF!))</f>
        <v/>
      </c>
      <c r="D16" s="36" t="str">
        <f>IF(C16="","",C16*#REF!)</f>
        <v/>
      </c>
      <c r="E16" s="37" t="str">
        <f>IF(ISERROR(#REF!)=TRUE,"",IF(OR(#REF!="",#REF!=0),"",#REF!))</f>
        <v/>
      </c>
      <c r="F16" s="38" t="str">
        <f>IF(ISERROR(#REF!)=TRUE,"",IF(OR(#REF!="",#REF!=0),"",#REF!))</f>
        <v/>
      </c>
      <c r="G16" s="39" t="str">
        <f>IF(ISERROR(#REF!)=TRUE,"",IF(OR(#REF!="",#REF!=0),"",#REF!))</f>
        <v/>
      </c>
      <c r="H16" s="40" t="str">
        <f>IF(ISERROR(#REF!)=TRUE,"",IF(OR(#REF!="",#REF!=0),"",#REF!))</f>
        <v/>
      </c>
      <c r="I16" s="41" t="str">
        <f>IF(ISERROR(#REF!)=TRUE,"",IF(OR(#REF!="",#REF!=0),"",#REF!))</f>
        <v/>
      </c>
      <c r="J16" s="42" t="str">
        <f>Basic_info!L84</f>
        <v/>
      </c>
      <c r="K16" s="43" t="str">
        <f>Basic_info!M84</f>
        <v/>
      </c>
      <c r="L16" s="42" t="str">
        <f>Basic_info!N84</f>
        <v/>
      </c>
      <c r="M16" s="43" t="str">
        <f>Basic_info!O84</f>
        <v/>
      </c>
      <c r="N16" s="42" t="str">
        <f>Basic_info!P84</f>
        <v/>
      </c>
      <c r="O16" s="43" t="str">
        <f>Basic_info!Q84</f>
        <v/>
      </c>
      <c r="P16" s="42" t="str">
        <f>Basic_info!R84</f>
        <v/>
      </c>
      <c r="Q16" s="43" t="str">
        <f>Basic_info!S84</f>
        <v/>
      </c>
      <c r="R16" s="42" t="str">
        <f>Basic_info!T84</f>
        <v/>
      </c>
      <c r="S16" s="43" t="str">
        <f>Basic_info!U84</f>
        <v/>
      </c>
      <c r="T16" s="42" t="str">
        <f>Basic_info!V84</f>
        <v/>
      </c>
      <c r="U16" s="43" t="str">
        <f>Basic_info!W84</f>
        <v/>
      </c>
      <c r="V16" s="42" t="str">
        <f>Basic_info!X84</f>
        <v/>
      </c>
      <c r="W16" s="43" t="str">
        <f>Basic_info!Y84</f>
        <v/>
      </c>
      <c r="X16" s="42" t="str">
        <f>Basic_info!Z84</f>
        <v/>
      </c>
      <c r="Y16" s="43" t="str">
        <f>Basic_info!AA84</f>
        <v/>
      </c>
      <c r="Z16" s="42"/>
      <c r="AA16" s="43"/>
      <c r="AB16" s="42"/>
      <c r="AC16" s="43"/>
      <c r="AD16" s="42"/>
      <c r="AE16" s="43"/>
      <c r="AF16" s="42"/>
      <c r="AG16" s="43"/>
      <c r="AH16" s="40" t="str">
        <f>IF(ISERROR(#REF!)=TRUE,"",IF(OR(#REF!="",#REF!=0),"",#REF!))</f>
        <v/>
      </c>
      <c r="AI16" s="41" t="str">
        <f>IF(ISERROR(#REF!)=TRUE,"",IF(OR(#REF!="",#REF!=0),"",#REF!))</f>
        <v/>
      </c>
    </row>
    <row r="17" spans="1:38" ht="18" customHeight="1" x14ac:dyDescent="0.15">
      <c r="A17" s="33">
        <v>12</v>
      </c>
      <c r="B17" s="154" t="str">
        <f>Basic_info!C85</f>
        <v/>
      </c>
      <c r="C17" s="46" t="str">
        <f>IF(ISERROR(#REF!)=TRUE,"",
IF(OR(#REF!="",#REF!=0),"",#REF!))</f>
        <v/>
      </c>
      <c r="D17" s="47" t="str">
        <f>IF(C17="","",C17*#REF!)</f>
        <v/>
      </c>
      <c r="E17" s="48" t="str">
        <f>IF(ISERROR(#REF!)=TRUE,"",IF(OR(#REF!="",#REF!=0),"",#REF!))</f>
        <v/>
      </c>
      <c r="F17" s="49" t="str">
        <f>IF(ISERROR(#REF!)=TRUE,"",IF(OR(#REF!="",#REF!=0),"",#REF!))</f>
        <v/>
      </c>
      <c r="G17" s="50" t="str">
        <f>IF(ISERROR(#REF!)=TRUE,"",IF(OR(#REF!="",#REF!=0),"",#REF!))</f>
        <v/>
      </c>
      <c r="H17" s="51" t="str">
        <f>IF(ISERROR(#REF!)=TRUE,"",IF(OR(#REF!="",#REF!=0),"",#REF!))</f>
        <v/>
      </c>
      <c r="I17" s="52" t="str">
        <f>IF(ISERROR(#REF!)=TRUE,"",IF(OR(#REF!="",#REF!=0),"",#REF!))</f>
        <v/>
      </c>
      <c r="J17" s="42" t="str">
        <f>Basic_info!L85</f>
        <v/>
      </c>
      <c r="K17" s="43" t="str">
        <f>Basic_info!M85</f>
        <v/>
      </c>
      <c r="L17" s="42" t="str">
        <f>Basic_info!N85</f>
        <v/>
      </c>
      <c r="M17" s="43" t="str">
        <f>Basic_info!O85</f>
        <v/>
      </c>
      <c r="N17" s="42" t="str">
        <f>Basic_info!P85</f>
        <v/>
      </c>
      <c r="O17" s="43" t="str">
        <f>Basic_info!Q85</f>
        <v/>
      </c>
      <c r="P17" s="42" t="str">
        <f>Basic_info!R85</f>
        <v/>
      </c>
      <c r="Q17" s="43" t="str">
        <f>Basic_info!S85</f>
        <v/>
      </c>
      <c r="R17" s="42" t="str">
        <f>Basic_info!T85</f>
        <v/>
      </c>
      <c r="S17" s="43" t="str">
        <f>Basic_info!U85</f>
        <v/>
      </c>
      <c r="T17" s="42" t="str">
        <f>Basic_info!V85</f>
        <v/>
      </c>
      <c r="U17" s="43" t="str">
        <f>Basic_info!W85</f>
        <v/>
      </c>
      <c r="V17" s="42" t="str">
        <f>Basic_info!X85</f>
        <v/>
      </c>
      <c r="W17" s="43" t="str">
        <f>Basic_info!Y85</f>
        <v/>
      </c>
      <c r="X17" s="42" t="str">
        <f>Basic_info!Z85</f>
        <v/>
      </c>
      <c r="Y17" s="43" t="str">
        <f>Basic_info!AA85</f>
        <v/>
      </c>
      <c r="Z17" s="53"/>
      <c r="AA17" s="54"/>
      <c r="AB17" s="53"/>
      <c r="AC17" s="54"/>
      <c r="AD17" s="53"/>
      <c r="AE17" s="54"/>
      <c r="AF17" s="53"/>
      <c r="AG17" s="54"/>
      <c r="AH17" s="51" t="str">
        <f>IF(ISERROR(#REF!)=TRUE,"",IF(OR(#REF!="",#REF!=0),"",#REF!))</f>
        <v/>
      </c>
      <c r="AI17" s="52" t="str">
        <f>IF(ISERROR(#REF!)=TRUE,"",IF(OR(#REF!="",#REF!=0),"",#REF!))</f>
        <v/>
      </c>
    </row>
    <row r="18" spans="1:38" ht="18" customHeight="1" x14ac:dyDescent="0.15">
      <c r="A18" s="21">
        <v>13</v>
      </c>
      <c r="B18" s="155" t="str">
        <f>Basic_info!C86</f>
        <v/>
      </c>
      <c r="C18" s="23"/>
      <c r="D18" s="24"/>
      <c r="E18" s="25"/>
      <c r="F18" s="26"/>
      <c r="G18" s="27"/>
      <c r="H18" s="55"/>
      <c r="I18" s="56"/>
      <c r="J18" s="42" t="str">
        <f>Basic_info!L86</f>
        <v/>
      </c>
      <c r="K18" s="43" t="str">
        <f>Basic_info!M86</f>
        <v/>
      </c>
      <c r="L18" s="42" t="str">
        <f>Basic_info!N86</f>
        <v/>
      </c>
      <c r="M18" s="43" t="str">
        <f>Basic_info!O86</f>
        <v/>
      </c>
      <c r="N18" s="42" t="str">
        <f>Basic_info!P86</f>
        <v/>
      </c>
      <c r="O18" s="43" t="str">
        <f>Basic_info!Q86</f>
        <v/>
      </c>
      <c r="P18" s="42" t="str">
        <f>Basic_info!R86</f>
        <v/>
      </c>
      <c r="Q18" s="43" t="str">
        <f>Basic_info!S86</f>
        <v/>
      </c>
      <c r="R18" s="42" t="str">
        <f>Basic_info!T86</f>
        <v/>
      </c>
      <c r="S18" s="43" t="str">
        <f>Basic_info!U86</f>
        <v/>
      </c>
      <c r="T18" s="42" t="str">
        <f>Basic_info!V86</f>
        <v/>
      </c>
      <c r="U18" s="43" t="str">
        <f>Basic_info!W86</f>
        <v/>
      </c>
      <c r="V18" s="42" t="str">
        <f>Basic_info!X86</f>
        <v/>
      </c>
      <c r="W18" s="43" t="str">
        <f>Basic_info!Y86</f>
        <v/>
      </c>
      <c r="X18" s="42" t="str">
        <f>Basic_info!Z86</f>
        <v/>
      </c>
      <c r="Y18" s="43" t="str">
        <f>Basic_info!AA86</f>
        <v/>
      </c>
      <c r="Z18" s="57"/>
      <c r="AA18" s="58"/>
      <c r="AB18" s="57"/>
      <c r="AC18" s="58"/>
      <c r="AD18" s="57"/>
      <c r="AE18" s="58"/>
      <c r="AF18" s="57"/>
      <c r="AG18" s="58"/>
      <c r="AH18" s="55"/>
      <c r="AI18" s="56"/>
    </row>
    <row r="19" spans="1:38" ht="18" customHeight="1" x14ac:dyDescent="0.15">
      <c r="A19" s="33">
        <v>14</v>
      </c>
      <c r="B19" s="22" t="str">
        <f>Basic_info!C87</f>
        <v/>
      </c>
      <c r="C19" s="35"/>
      <c r="D19" s="36"/>
      <c r="E19" s="37"/>
      <c r="F19" s="38"/>
      <c r="G19" s="39"/>
      <c r="H19" s="40"/>
      <c r="I19" s="41"/>
      <c r="J19" s="42" t="str">
        <f>Basic_info!L87</f>
        <v/>
      </c>
      <c r="K19" s="43" t="str">
        <f>Basic_info!M87</f>
        <v/>
      </c>
      <c r="L19" s="42" t="str">
        <f>Basic_info!N87</f>
        <v/>
      </c>
      <c r="M19" s="43" t="str">
        <f>Basic_info!O87</f>
        <v/>
      </c>
      <c r="N19" s="42" t="str">
        <f>Basic_info!P87</f>
        <v/>
      </c>
      <c r="O19" s="43" t="str">
        <f>Basic_info!Q87</f>
        <v/>
      </c>
      <c r="P19" s="42" t="str">
        <f>Basic_info!R87</f>
        <v/>
      </c>
      <c r="Q19" s="43" t="str">
        <f>Basic_info!S87</f>
        <v/>
      </c>
      <c r="R19" s="42" t="str">
        <f>Basic_info!T87</f>
        <v/>
      </c>
      <c r="S19" s="43" t="str">
        <f>Basic_info!U87</f>
        <v/>
      </c>
      <c r="T19" s="42" t="str">
        <f>Basic_info!V87</f>
        <v/>
      </c>
      <c r="U19" s="43" t="str">
        <f>Basic_info!W87</f>
        <v/>
      </c>
      <c r="V19" s="42" t="str">
        <f>Basic_info!X87</f>
        <v/>
      </c>
      <c r="W19" s="43" t="str">
        <f>Basic_info!Y87</f>
        <v/>
      </c>
      <c r="X19" s="42" t="str">
        <f>Basic_info!Z87</f>
        <v/>
      </c>
      <c r="Y19" s="43" t="str">
        <f>Basic_info!AA87</f>
        <v/>
      </c>
      <c r="Z19" s="42"/>
      <c r="AA19" s="43"/>
      <c r="AB19" s="42"/>
      <c r="AC19" s="43"/>
      <c r="AD19" s="42"/>
      <c r="AE19" s="43"/>
      <c r="AF19" s="42"/>
      <c r="AG19" s="43"/>
      <c r="AH19" s="40"/>
      <c r="AI19" s="41"/>
    </row>
    <row r="20" spans="1:38" ht="18" hidden="1" customHeight="1" x14ac:dyDescent="0.15">
      <c r="A20" s="33">
        <v>15</v>
      </c>
      <c r="B20" s="34"/>
      <c r="C20" s="35"/>
      <c r="D20" s="36"/>
      <c r="E20" s="37"/>
      <c r="F20" s="38"/>
      <c r="G20" s="39"/>
      <c r="H20" s="40"/>
      <c r="I20" s="41"/>
      <c r="J20" s="42">
        <f>Basic_info!L88</f>
        <v>0</v>
      </c>
      <c r="K20" s="43">
        <f>Basic_info!M88</f>
        <v>0</v>
      </c>
      <c r="L20" s="42">
        <f>Basic_info!N88</f>
        <v>0</v>
      </c>
      <c r="M20" s="43">
        <f>Basic_info!O88</f>
        <v>0</v>
      </c>
      <c r="N20" s="42">
        <f>Basic_info!P88</f>
        <v>0</v>
      </c>
      <c r="O20" s="43">
        <f>Basic_info!Q88</f>
        <v>0</v>
      </c>
      <c r="P20" s="42">
        <f>Basic_info!R88</f>
        <v>0</v>
      </c>
      <c r="Q20" s="43">
        <f>Basic_info!S88</f>
        <v>0</v>
      </c>
      <c r="R20" s="42">
        <f>Basic_info!T88</f>
        <v>0</v>
      </c>
      <c r="S20" s="43">
        <f>Basic_info!U88</f>
        <v>0</v>
      </c>
      <c r="T20" s="42">
        <f>Basic_info!V88</f>
        <v>0</v>
      </c>
      <c r="U20" s="43">
        <f>Basic_info!W88</f>
        <v>0</v>
      </c>
      <c r="V20" s="42">
        <f>Basic_info!X88</f>
        <v>0</v>
      </c>
      <c r="W20" s="43">
        <f>Basic_info!Y88</f>
        <v>0</v>
      </c>
      <c r="X20" s="42">
        <f>Basic_info!Z88</f>
        <v>0</v>
      </c>
      <c r="Y20" s="43">
        <f>Basic_info!AA88</f>
        <v>0</v>
      </c>
      <c r="Z20" s="42"/>
      <c r="AA20" s="43"/>
      <c r="AB20" s="42"/>
      <c r="AC20" s="43"/>
      <c r="AD20" s="42"/>
      <c r="AE20" s="43"/>
      <c r="AF20" s="42"/>
      <c r="AG20" s="43"/>
      <c r="AH20" s="40"/>
      <c r="AI20" s="41"/>
    </row>
    <row r="21" spans="1:38" ht="18" hidden="1" customHeight="1" x14ac:dyDescent="0.15">
      <c r="A21" s="33">
        <v>16</v>
      </c>
      <c r="B21" s="34"/>
      <c r="C21" s="35"/>
      <c r="D21" s="36"/>
      <c r="E21" s="37"/>
      <c r="F21" s="38"/>
      <c r="G21" s="39"/>
      <c r="H21" s="40"/>
      <c r="I21" s="41"/>
      <c r="J21" s="53">
        <f>Basic_info!L89</f>
        <v>0</v>
      </c>
      <c r="K21" s="54">
        <f>Basic_info!M89</f>
        <v>0</v>
      </c>
      <c r="L21" s="53">
        <f>Basic_info!N89</f>
        <v>0</v>
      </c>
      <c r="M21" s="54">
        <f>Basic_info!O89</f>
        <v>0</v>
      </c>
      <c r="N21" s="53">
        <f>Basic_info!P89</f>
        <v>0</v>
      </c>
      <c r="O21" s="54">
        <f>Basic_info!Q89</f>
        <v>0</v>
      </c>
      <c r="P21" s="53">
        <f>Basic_info!R89</f>
        <v>0</v>
      </c>
      <c r="Q21" s="54">
        <f>Basic_info!S89</f>
        <v>0</v>
      </c>
      <c r="R21" s="53">
        <f>Basic_info!T89</f>
        <v>0</v>
      </c>
      <c r="S21" s="54">
        <f>Basic_info!U89</f>
        <v>0</v>
      </c>
      <c r="T21" s="53">
        <f>Basic_info!V89</f>
        <v>0</v>
      </c>
      <c r="U21" s="54">
        <f>Basic_info!W89</f>
        <v>0</v>
      </c>
      <c r="V21" s="53">
        <f>Basic_info!X89</f>
        <v>0</v>
      </c>
      <c r="W21" s="54">
        <f>Basic_info!Y89</f>
        <v>0</v>
      </c>
      <c r="X21" s="53">
        <f>Basic_info!Z89</f>
        <v>0</v>
      </c>
      <c r="Y21" s="54">
        <f>Basic_info!AA89</f>
        <v>0</v>
      </c>
      <c r="Z21" s="42"/>
      <c r="AA21" s="43"/>
      <c r="AB21" s="42"/>
      <c r="AC21" s="43"/>
      <c r="AD21" s="42"/>
      <c r="AE21" s="43"/>
      <c r="AF21" s="42"/>
      <c r="AG21" s="43"/>
      <c r="AH21" s="40"/>
      <c r="AI21" s="41"/>
    </row>
    <row r="22" spans="1:38" ht="18" hidden="1" customHeight="1" x14ac:dyDescent="0.15">
      <c r="A22" s="33">
        <v>17</v>
      </c>
      <c r="B22" s="34"/>
      <c r="C22" s="35"/>
      <c r="D22" s="36"/>
      <c r="E22" s="37"/>
      <c r="F22" s="38"/>
      <c r="G22" s="39"/>
      <c r="H22" s="40"/>
      <c r="I22" s="41"/>
      <c r="J22" s="57">
        <f>Basic_info!L90</f>
        <v>0</v>
      </c>
      <c r="K22" s="58">
        <f>Basic_info!M90</f>
        <v>0</v>
      </c>
      <c r="L22" s="57">
        <f>Basic_info!N90</f>
        <v>0</v>
      </c>
      <c r="M22" s="58">
        <f>Basic_info!O90</f>
        <v>0</v>
      </c>
      <c r="N22" s="57">
        <f>Basic_info!P90</f>
        <v>0</v>
      </c>
      <c r="O22" s="58">
        <f>Basic_info!Q90</f>
        <v>0</v>
      </c>
      <c r="P22" s="57">
        <f>Basic_info!R90</f>
        <v>0</v>
      </c>
      <c r="Q22" s="58">
        <f>Basic_info!S90</f>
        <v>0</v>
      </c>
      <c r="R22" s="57">
        <f>Basic_info!T90</f>
        <v>0</v>
      </c>
      <c r="S22" s="58">
        <f>Basic_info!U90</f>
        <v>0</v>
      </c>
      <c r="T22" s="57">
        <f>Basic_info!V90</f>
        <v>0</v>
      </c>
      <c r="U22" s="58">
        <f>Basic_info!W90</f>
        <v>0</v>
      </c>
      <c r="V22" s="57">
        <f>Basic_info!X90</f>
        <v>0</v>
      </c>
      <c r="W22" s="58">
        <f>Basic_info!Y90</f>
        <v>0</v>
      </c>
      <c r="X22" s="57">
        <f>Basic_info!Z90</f>
        <v>0</v>
      </c>
      <c r="Y22" s="58">
        <f>Basic_info!AA90</f>
        <v>0</v>
      </c>
      <c r="Z22" s="42"/>
      <c r="AA22" s="43"/>
      <c r="AB22" s="42"/>
      <c r="AC22" s="43"/>
      <c r="AD22" s="42"/>
      <c r="AE22" s="43"/>
      <c r="AF22" s="42"/>
      <c r="AG22" s="43"/>
      <c r="AH22" s="40"/>
      <c r="AI22" s="41"/>
    </row>
    <row r="23" spans="1:38" ht="18" hidden="1" customHeight="1" x14ac:dyDescent="0.15">
      <c r="A23" s="44">
        <v>18</v>
      </c>
      <c r="B23" s="45"/>
      <c r="C23" s="46"/>
      <c r="D23" s="47"/>
      <c r="E23" s="48"/>
      <c r="F23" s="49"/>
      <c r="G23" s="50"/>
      <c r="H23" s="51"/>
      <c r="I23" s="52"/>
      <c r="J23" s="42">
        <f>Basic_info!L91</f>
        <v>0</v>
      </c>
      <c r="K23" s="43">
        <f>Basic_info!M91</f>
        <v>0</v>
      </c>
      <c r="L23" s="42">
        <f>Basic_info!N91</f>
        <v>0</v>
      </c>
      <c r="M23" s="43">
        <f>Basic_info!O91</f>
        <v>0</v>
      </c>
      <c r="N23" s="42">
        <f>Basic_info!P91</f>
        <v>0</v>
      </c>
      <c r="O23" s="43">
        <f>Basic_info!Q91</f>
        <v>0</v>
      </c>
      <c r="P23" s="42">
        <f>Basic_info!R91</f>
        <v>0</v>
      </c>
      <c r="Q23" s="43">
        <f>Basic_info!S91</f>
        <v>0</v>
      </c>
      <c r="R23" s="42">
        <f>Basic_info!T91</f>
        <v>0</v>
      </c>
      <c r="S23" s="43">
        <f>Basic_info!U91</f>
        <v>0</v>
      </c>
      <c r="T23" s="42">
        <f>Basic_info!V91</f>
        <v>0</v>
      </c>
      <c r="U23" s="43">
        <f>Basic_info!W91</f>
        <v>0</v>
      </c>
      <c r="V23" s="42">
        <f>Basic_info!X91</f>
        <v>0</v>
      </c>
      <c r="W23" s="43">
        <f>Basic_info!Y91</f>
        <v>0</v>
      </c>
      <c r="X23" s="42">
        <f>Basic_info!Z91</f>
        <v>0</v>
      </c>
      <c r="Y23" s="43">
        <f>Basic_info!AA91</f>
        <v>0</v>
      </c>
      <c r="Z23" s="53"/>
      <c r="AA23" s="54"/>
      <c r="AB23" s="53"/>
      <c r="AC23" s="54"/>
      <c r="AD23" s="53"/>
      <c r="AE23" s="54"/>
      <c r="AF23" s="53"/>
      <c r="AG23" s="54"/>
      <c r="AH23" s="51"/>
      <c r="AI23" s="52"/>
    </row>
    <row r="24" spans="1:38" ht="18" hidden="1" customHeight="1" x14ac:dyDescent="0.15">
      <c r="A24" s="21">
        <v>19</v>
      </c>
      <c r="B24" s="22"/>
      <c r="C24" s="23"/>
      <c r="D24" s="24"/>
      <c r="E24" s="25"/>
      <c r="F24" s="26"/>
      <c r="G24" s="27"/>
      <c r="H24" s="55"/>
      <c r="I24" s="56"/>
      <c r="J24" s="42">
        <f>Basic_info!L92</f>
        <v>0</v>
      </c>
      <c r="K24" s="43">
        <f>Basic_info!M92</f>
        <v>0</v>
      </c>
      <c r="L24" s="42">
        <f>Basic_info!N92</f>
        <v>0</v>
      </c>
      <c r="M24" s="43">
        <f>Basic_info!O92</f>
        <v>0</v>
      </c>
      <c r="N24" s="42">
        <f>Basic_info!P92</f>
        <v>0</v>
      </c>
      <c r="O24" s="43">
        <f>Basic_info!Q92</f>
        <v>0</v>
      </c>
      <c r="P24" s="42">
        <f>Basic_info!R92</f>
        <v>0</v>
      </c>
      <c r="Q24" s="43">
        <f>Basic_info!S92</f>
        <v>0</v>
      </c>
      <c r="R24" s="42">
        <f>Basic_info!T92</f>
        <v>0</v>
      </c>
      <c r="S24" s="43">
        <f>Basic_info!U92</f>
        <v>0</v>
      </c>
      <c r="T24" s="42">
        <f>Basic_info!V92</f>
        <v>0</v>
      </c>
      <c r="U24" s="43">
        <f>Basic_info!W92</f>
        <v>0</v>
      </c>
      <c r="V24" s="42">
        <f>Basic_info!X92</f>
        <v>0</v>
      </c>
      <c r="W24" s="43">
        <f>Basic_info!Y92</f>
        <v>0</v>
      </c>
      <c r="X24" s="42">
        <f>Basic_info!Z92</f>
        <v>0</v>
      </c>
      <c r="Y24" s="43">
        <f>Basic_info!AA92</f>
        <v>0</v>
      </c>
      <c r="Z24" s="57"/>
      <c r="AA24" s="58"/>
      <c r="AB24" s="57"/>
      <c r="AC24" s="58"/>
      <c r="AD24" s="57"/>
      <c r="AE24" s="58"/>
      <c r="AF24" s="57"/>
      <c r="AG24" s="58"/>
      <c r="AH24" s="55"/>
      <c r="AI24" s="56"/>
    </row>
    <row r="25" spans="1:38" ht="18" hidden="1" customHeight="1" x14ac:dyDescent="0.15">
      <c r="A25" s="33">
        <v>20</v>
      </c>
      <c r="B25" s="34"/>
      <c r="C25" s="35"/>
      <c r="D25" s="36"/>
      <c r="E25" s="37"/>
      <c r="F25" s="38"/>
      <c r="G25" s="39"/>
      <c r="H25" s="40"/>
      <c r="I25" s="41"/>
      <c r="J25" s="42">
        <f>Basic_info!L93</f>
        <v>0</v>
      </c>
      <c r="K25" s="43">
        <f>Basic_info!M93</f>
        <v>0</v>
      </c>
      <c r="L25" s="42">
        <f>Basic_info!N93</f>
        <v>0</v>
      </c>
      <c r="M25" s="43">
        <f>Basic_info!O93</f>
        <v>0</v>
      </c>
      <c r="N25" s="42">
        <f>Basic_info!P93</f>
        <v>0</v>
      </c>
      <c r="O25" s="43">
        <f>Basic_info!Q93</f>
        <v>0</v>
      </c>
      <c r="P25" s="42">
        <f>Basic_info!R93</f>
        <v>0</v>
      </c>
      <c r="Q25" s="43">
        <f>Basic_info!S93</f>
        <v>0</v>
      </c>
      <c r="R25" s="42">
        <f>Basic_info!T93</f>
        <v>0</v>
      </c>
      <c r="S25" s="43">
        <f>Basic_info!U93</f>
        <v>0</v>
      </c>
      <c r="T25" s="42">
        <f>Basic_info!V93</f>
        <v>0</v>
      </c>
      <c r="U25" s="43">
        <f>Basic_info!W93</f>
        <v>0</v>
      </c>
      <c r="V25" s="42">
        <f>Basic_info!X93</f>
        <v>0</v>
      </c>
      <c r="W25" s="43">
        <f>Basic_info!Y93</f>
        <v>0</v>
      </c>
      <c r="X25" s="42">
        <f>Basic_info!Z93</f>
        <v>0</v>
      </c>
      <c r="Y25" s="43">
        <f>Basic_info!AA93</f>
        <v>0</v>
      </c>
      <c r="Z25" s="42"/>
      <c r="AA25" s="43"/>
      <c r="AB25" s="42"/>
      <c r="AC25" s="43"/>
      <c r="AD25" s="42"/>
      <c r="AE25" s="43"/>
      <c r="AF25" s="42"/>
      <c r="AG25" s="43"/>
      <c r="AH25" s="40"/>
      <c r="AI25" s="41"/>
    </row>
    <row r="26" spans="1:38" ht="18" hidden="1" customHeight="1" x14ac:dyDescent="0.15">
      <c r="A26" s="33">
        <v>21</v>
      </c>
      <c r="B26" s="34"/>
      <c r="C26" s="35"/>
      <c r="D26" s="36"/>
      <c r="E26" s="37"/>
      <c r="F26" s="38"/>
      <c r="G26" s="39"/>
      <c r="H26" s="40"/>
      <c r="I26" s="41"/>
      <c r="J26" s="42">
        <f>Basic_info!L94</f>
        <v>0</v>
      </c>
      <c r="K26" s="43">
        <f>Basic_info!M94</f>
        <v>0</v>
      </c>
      <c r="L26" s="42">
        <f>Basic_info!N94</f>
        <v>0</v>
      </c>
      <c r="M26" s="43">
        <f>Basic_info!O94</f>
        <v>0</v>
      </c>
      <c r="N26" s="42">
        <f>Basic_info!P94</f>
        <v>0</v>
      </c>
      <c r="O26" s="43">
        <f>Basic_info!Q94</f>
        <v>0</v>
      </c>
      <c r="P26" s="42">
        <f>Basic_info!R94</f>
        <v>0</v>
      </c>
      <c r="Q26" s="43">
        <f>Basic_info!S94</f>
        <v>0</v>
      </c>
      <c r="R26" s="42">
        <f>Basic_info!T94</f>
        <v>0</v>
      </c>
      <c r="S26" s="43">
        <f>Basic_info!U94</f>
        <v>0</v>
      </c>
      <c r="T26" s="42">
        <f>Basic_info!V94</f>
        <v>0</v>
      </c>
      <c r="U26" s="43">
        <f>Basic_info!W94</f>
        <v>0</v>
      </c>
      <c r="V26" s="42">
        <f>Basic_info!X94</f>
        <v>0</v>
      </c>
      <c r="W26" s="43">
        <f>Basic_info!Y94</f>
        <v>0</v>
      </c>
      <c r="X26" s="42">
        <f>Basic_info!Z94</f>
        <v>0</v>
      </c>
      <c r="Y26" s="43">
        <f>Basic_info!AA94</f>
        <v>0</v>
      </c>
      <c r="Z26" s="42"/>
      <c r="AA26" s="43"/>
      <c r="AB26" s="42"/>
      <c r="AC26" s="43"/>
      <c r="AD26" s="42"/>
      <c r="AE26" s="43"/>
      <c r="AF26" s="42"/>
      <c r="AG26" s="43"/>
      <c r="AH26" s="40"/>
      <c r="AI26" s="41"/>
    </row>
    <row r="27" spans="1:38" ht="18" hidden="1" customHeight="1" x14ac:dyDescent="0.15">
      <c r="A27" s="33">
        <v>22</v>
      </c>
      <c r="B27" s="34"/>
      <c r="C27" s="35"/>
      <c r="D27" s="36"/>
      <c r="E27" s="37"/>
      <c r="F27" s="38"/>
      <c r="G27" s="39"/>
      <c r="H27" s="40"/>
      <c r="I27" s="41"/>
      <c r="J27" s="42">
        <f>Basic_info!L95</f>
        <v>0</v>
      </c>
      <c r="K27" s="43">
        <f>Basic_info!M95</f>
        <v>0</v>
      </c>
      <c r="L27" s="42">
        <f>Basic_info!N95</f>
        <v>0</v>
      </c>
      <c r="M27" s="43">
        <f>Basic_info!O95</f>
        <v>0</v>
      </c>
      <c r="N27" s="42">
        <f>Basic_info!P95</f>
        <v>0</v>
      </c>
      <c r="O27" s="43">
        <f>Basic_info!Q95</f>
        <v>0</v>
      </c>
      <c r="P27" s="42">
        <f>Basic_info!R95</f>
        <v>0</v>
      </c>
      <c r="Q27" s="43">
        <f>Basic_info!S95</f>
        <v>0</v>
      </c>
      <c r="R27" s="42">
        <f>Basic_info!T95</f>
        <v>0</v>
      </c>
      <c r="S27" s="43">
        <f>Basic_info!U95</f>
        <v>0</v>
      </c>
      <c r="T27" s="42">
        <f>Basic_info!V95</f>
        <v>0</v>
      </c>
      <c r="U27" s="43">
        <f>Basic_info!W95</f>
        <v>0</v>
      </c>
      <c r="V27" s="42">
        <f>Basic_info!X95</f>
        <v>0</v>
      </c>
      <c r="W27" s="43">
        <f>Basic_info!Y95</f>
        <v>0</v>
      </c>
      <c r="X27" s="42">
        <f>Basic_info!Z95</f>
        <v>0</v>
      </c>
      <c r="Y27" s="43">
        <f>Basic_info!AA95</f>
        <v>0</v>
      </c>
      <c r="Z27" s="42"/>
      <c r="AA27" s="43"/>
      <c r="AB27" s="42"/>
      <c r="AC27" s="43"/>
      <c r="AD27" s="42"/>
      <c r="AE27" s="43"/>
      <c r="AF27" s="42"/>
      <c r="AG27" s="43"/>
      <c r="AH27" s="40"/>
      <c r="AI27" s="41"/>
    </row>
    <row r="28" spans="1:38" ht="18" hidden="1" customHeight="1" x14ac:dyDescent="0.15">
      <c r="A28" s="33">
        <v>23</v>
      </c>
      <c r="B28" s="34"/>
      <c r="C28" s="35"/>
      <c r="D28" s="36"/>
      <c r="E28" s="37"/>
      <c r="F28" s="38"/>
      <c r="G28" s="39"/>
      <c r="H28" s="40"/>
      <c r="I28" s="41"/>
      <c r="J28" s="42">
        <f>Basic_info!L96</f>
        <v>0</v>
      </c>
      <c r="K28" s="43">
        <f>Basic_info!M96</f>
        <v>0</v>
      </c>
      <c r="L28" s="42">
        <f>Basic_info!N96</f>
        <v>0</v>
      </c>
      <c r="M28" s="43">
        <f>Basic_info!O96</f>
        <v>0</v>
      </c>
      <c r="N28" s="42">
        <f>Basic_info!P96</f>
        <v>0</v>
      </c>
      <c r="O28" s="43">
        <f>Basic_info!Q96</f>
        <v>0</v>
      </c>
      <c r="P28" s="42">
        <f>Basic_info!R96</f>
        <v>0</v>
      </c>
      <c r="Q28" s="43">
        <f>Basic_info!S96</f>
        <v>0</v>
      </c>
      <c r="R28" s="42">
        <f>Basic_info!T96</f>
        <v>0</v>
      </c>
      <c r="S28" s="43">
        <f>Basic_info!U96</f>
        <v>0</v>
      </c>
      <c r="T28" s="42">
        <f>Basic_info!V96</f>
        <v>0</v>
      </c>
      <c r="U28" s="43">
        <f>Basic_info!W96</f>
        <v>0</v>
      </c>
      <c r="V28" s="42">
        <f>Basic_info!X96</f>
        <v>0</v>
      </c>
      <c r="W28" s="43">
        <f>Basic_info!Y96</f>
        <v>0</v>
      </c>
      <c r="X28" s="42">
        <f>Basic_info!Z96</f>
        <v>0</v>
      </c>
      <c r="Y28" s="43">
        <f>Basic_info!AA96</f>
        <v>0</v>
      </c>
      <c r="Z28" s="42"/>
      <c r="AA28" s="43"/>
      <c r="AB28" s="42"/>
      <c r="AC28" s="43"/>
      <c r="AD28" s="42"/>
      <c r="AE28" s="43"/>
      <c r="AF28" s="42"/>
      <c r="AG28" s="43"/>
      <c r="AH28" s="40"/>
      <c r="AI28" s="41"/>
    </row>
    <row r="29" spans="1:38" ht="18" hidden="1" customHeight="1" x14ac:dyDescent="0.15">
      <c r="A29" s="44">
        <v>24</v>
      </c>
      <c r="B29" s="45"/>
      <c r="C29" s="46"/>
      <c r="D29" s="47"/>
      <c r="E29" s="48"/>
      <c r="F29" s="49"/>
      <c r="G29" s="50"/>
      <c r="H29" s="51"/>
      <c r="I29" s="52"/>
      <c r="J29" s="42">
        <f>Basic_info!L97</f>
        <v>0</v>
      </c>
      <c r="K29" s="43">
        <f>Basic_info!M97</f>
        <v>0</v>
      </c>
      <c r="L29" s="42">
        <f>Basic_info!N97</f>
        <v>0</v>
      </c>
      <c r="M29" s="43">
        <f>Basic_info!O97</f>
        <v>0</v>
      </c>
      <c r="N29" s="42">
        <f>Basic_info!P97</f>
        <v>0</v>
      </c>
      <c r="O29" s="43">
        <f>Basic_info!Q97</f>
        <v>0</v>
      </c>
      <c r="P29" s="42">
        <f>Basic_info!R97</f>
        <v>0</v>
      </c>
      <c r="Q29" s="43">
        <f>Basic_info!S97</f>
        <v>0</v>
      </c>
      <c r="R29" s="42">
        <f>Basic_info!T97</f>
        <v>0</v>
      </c>
      <c r="S29" s="43">
        <f>Basic_info!U97</f>
        <v>0</v>
      </c>
      <c r="T29" s="42">
        <f>Basic_info!V97</f>
        <v>0</v>
      </c>
      <c r="U29" s="43">
        <f>Basic_info!W97</f>
        <v>0</v>
      </c>
      <c r="V29" s="42">
        <f>Basic_info!X97</f>
        <v>0</v>
      </c>
      <c r="W29" s="43">
        <f>Basic_info!Y97</f>
        <v>0</v>
      </c>
      <c r="X29" s="42">
        <f>Basic_info!Z97</f>
        <v>0</v>
      </c>
      <c r="Y29" s="43">
        <f>Basic_info!AA97</f>
        <v>0</v>
      </c>
      <c r="Z29" s="53"/>
      <c r="AA29" s="54"/>
      <c r="AB29" s="53"/>
      <c r="AC29" s="54"/>
      <c r="AD29" s="53"/>
      <c r="AE29" s="54"/>
      <c r="AF29" s="53"/>
      <c r="AG29" s="54"/>
      <c r="AH29" s="51"/>
      <c r="AI29" s="52"/>
    </row>
    <row r="30" spans="1:38" ht="18" customHeight="1" x14ac:dyDescent="0.15">
      <c r="A30" s="21"/>
      <c r="B30" s="59"/>
      <c r="C30" s="60"/>
      <c r="D30" s="24"/>
      <c r="E30" s="61"/>
      <c r="F30" s="62"/>
      <c r="G30" s="63"/>
      <c r="H30" s="55"/>
      <c r="I30" s="56"/>
      <c r="J30" s="57"/>
      <c r="K30" s="58"/>
      <c r="L30" s="57"/>
      <c r="M30" s="58"/>
      <c r="N30" s="57"/>
      <c r="O30" s="58"/>
      <c r="P30" s="57"/>
      <c r="Q30" s="58"/>
      <c r="R30" s="57"/>
      <c r="S30" s="58"/>
      <c r="T30" s="57"/>
      <c r="U30" s="58"/>
      <c r="V30" s="57"/>
      <c r="W30" s="58"/>
      <c r="X30" s="57"/>
      <c r="Y30" s="58"/>
      <c r="Z30" s="57"/>
      <c r="AA30" s="58"/>
      <c r="AB30" s="57"/>
      <c r="AC30" s="27"/>
      <c r="AD30" s="57"/>
      <c r="AE30" s="58"/>
      <c r="AF30" s="25"/>
      <c r="AG30" s="27"/>
      <c r="AH30" s="55"/>
      <c r="AI30" s="56"/>
    </row>
    <row r="31" spans="1:38" ht="18" customHeight="1" x14ac:dyDescent="0.15">
      <c r="A31" s="33"/>
      <c r="B31" s="64"/>
      <c r="C31" s="65"/>
      <c r="D31" s="36"/>
      <c r="E31" s="66"/>
      <c r="F31" s="67"/>
      <c r="G31" s="68"/>
      <c r="H31" s="40"/>
      <c r="I31" s="41"/>
      <c r="J31" s="42"/>
      <c r="K31" s="43"/>
      <c r="L31" s="42"/>
      <c r="M31" s="43"/>
      <c r="N31" s="42"/>
      <c r="O31" s="43"/>
      <c r="P31" s="42"/>
      <c r="Q31" s="43"/>
      <c r="R31" s="42"/>
      <c r="S31" s="43"/>
      <c r="T31" s="42"/>
      <c r="U31" s="43"/>
      <c r="V31" s="42"/>
      <c r="W31" s="43"/>
      <c r="X31" s="42"/>
      <c r="Y31" s="43"/>
      <c r="Z31" s="42"/>
      <c r="AA31" s="43"/>
      <c r="AB31" s="42"/>
      <c r="AC31" s="39"/>
      <c r="AD31" s="42"/>
      <c r="AE31" s="43"/>
      <c r="AF31" s="37"/>
      <c r="AG31" s="39"/>
      <c r="AH31" s="40"/>
      <c r="AI31" s="41"/>
      <c r="AK31" s="148" t="s">
        <v>36</v>
      </c>
      <c r="AL31" s="148" t="s">
        <v>37</v>
      </c>
    </row>
    <row r="32" spans="1:38" ht="18" customHeight="1" x14ac:dyDescent="0.15">
      <c r="A32" s="69"/>
      <c r="B32" s="70"/>
      <c r="C32" s="71"/>
      <c r="D32" s="47"/>
      <c r="E32" s="72"/>
      <c r="F32" s="73"/>
      <c r="G32" s="74"/>
      <c r="H32" s="75"/>
      <c r="I32" s="52"/>
      <c r="J32" s="76"/>
      <c r="K32" s="77"/>
      <c r="L32" s="76"/>
      <c r="M32" s="77"/>
      <c r="N32" s="76"/>
      <c r="O32" s="77"/>
      <c r="P32" s="76"/>
      <c r="Q32" s="77"/>
      <c r="R32" s="76"/>
      <c r="S32" s="77"/>
      <c r="T32" s="76"/>
      <c r="U32" s="77"/>
      <c r="V32" s="76"/>
      <c r="W32" s="77"/>
      <c r="X32" s="76"/>
      <c r="Y32" s="77"/>
      <c r="Z32" s="76"/>
      <c r="AA32" s="77"/>
      <c r="AB32" s="76"/>
      <c r="AC32" s="78"/>
      <c r="AD32" s="76"/>
      <c r="AE32" s="77"/>
      <c r="AF32" s="79"/>
      <c r="AG32" s="78"/>
      <c r="AH32" s="75"/>
      <c r="AI32" s="80"/>
    </row>
    <row r="33" spans="1:39" ht="14.25" customHeight="1" x14ac:dyDescent="0.15">
      <c r="A33" s="81"/>
      <c r="B33" s="82" t="s">
        <v>38</v>
      </c>
      <c r="C33" s="83"/>
      <c r="D33" s="84"/>
      <c r="E33" s="85" t="str">
        <f>IF(ISERROR(#REF!)=TRUE,"",IF(OR(#REF!="",#REF!=0),"",#REF!))</f>
        <v/>
      </c>
      <c r="F33" s="86" t="str">
        <f>IF(ISERROR(#REF!)=TRUE,"",IF(OR(#REF!="",#REF!=0),"",#REF!))</f>
        <v/>
      </c>
      <c r="G33" s="87" t="str">
        <f>IF(ISERROR(#REF!)=TRUE,"",IF(OR(#REF!="",#REF!=0),"",#REF!))</f>
        <v/>
      </c>
      <c r="H33" s="256" t="s">
        <v>33</v>
      </c>
      <c r="I33" s="257"/>
      <c r="J33" s="18">
        <v>1</v>
      </c>
      <c r="K33" s="19">
        <v>2</v>
      </c>
      <c r="L33" s="18">
        <v>3</v>
      </c>
      <c r="M33" s="19">
        <v>4</v>
      </c>
      <c r="N33" s="18">
        <v>5</v>
      </c>
      <c r="O33" s="19">
        <v>6</v>
      </c>
      <c r="P33" s="18">
        <v>7</v>
      </c>
      <c r="Q33" s="19">
        <v>8</v>
      </c>
      <c r="R33" s="18">
        <v>9</v>
      </c>
      <c r="S33" s="19">
        <v>10</v>
      </c>
      <c r="T33" s="18">
        <v>11</v>
      </c>
      <c r="U33" s="19">
        <v>12</v>
      </c>
      <c r="V33" s="18">
        <v>13</v>
      </c>
      <c r="W33" s="19">
        <v>14</v>
      </c>
      <c r="X33" s="18">
        <v>15</v>
      </c>
      <c r="Y33" s="19">
        <v>16</v>
      </c>
      <c r="Z33" s="156">
        <v>17</v>
      </c>
      <c r="AA33" s="157">
        <v>18</v>
      </c>
      <c r="AB33" s="158">
        <v>19</v>
      </c>
      <c r="AC33" s="159">
        <v>20</v>
      </c>
      <c r="AD33" s="156">
        <v>21</v>
      </c>
      <c r="AE33" s="157">
        <v>22</v>
      </c>
      <c r="AF33" s="158">
        <v>23</v>
      </c>
      <c r="AG33" s="159">
        <v>24</v>
      </c>
      <c r="AH33" s="256" t="s">
        <v>34</v>
      </c>
      <c r="AI33" s="257"/>
    </row>
    <row r="34" spans="1:39" ht="12" hidden="1" customHeight="1" x14ac:dyDescent="0.15">
      <c r="H34" s="20"/>
      <c r="I34" s="20"/>
      <c r="J34" s="88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89"/>
      <c r="AD34" s="89"/>
      <c r="AE34" s="90"/>
      <c r="AF34" s="91"/>
      <c r="AG34" s="20"/>
      <c r="AH34" s="258"/>
      <c r="AI34" s="258"/>
      <c r="AL34" s="148" t="s">
        <v>39</v>
      </c>
      <c r="AM34" s="148" t="s">
        <v>40</v>
      </c>
    </row>
    <row r="35" spans="1:39" ht="14.25" hidden="1" customHeight="1" x14ac:dyDescent="0.15">
      <c r="H35" s="20"/>
      <c r="I35" s="20"/>
      <c r="J35" s="88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</row>
    <row r="36" spans="1:39" s="5" customFormat="1" ht="15.75" hidden="1" customHeight="1" x14ac:dyDescent="0.15">
      <c r="A36" s="81"/>
      <c r="B36" s="92"/>
      <c r="C36" s="13"/>
      <c r="D36" s="14"/>
      <c r="E36" s="93"/>
      <c r="F36" s="94"/>
      <c r="G36" s="95"/>
      <c r="H36" s="259"/>
      <c r="I36" s="260"/>
      <c r="J36" s="18"/>
      <c r="K36" s="19"/>
      <c r="L36" s="18"/>
      <c r="M36" s="19"/>
      <c r="N36" s="18"/>
      <c r="O36" s="19"/>
      <c r="P36" s="18"/>
      <c r="Q36" s="19"/>
      <c r="R36" s="18"/>
      <c r="S36" s="19"/>
      <c r="T36" s="18"/>
      <c r="U36" s="19"/>
      <c r="V36" s="18"/>
      <c r="W36" s="19"/>
      <c r="X36" s="18"/>
      <c r="Y36" s="19"/>
      <c r="Z36" s="18"/>
      <c r="AA36" s="19"/>
      <c r="AB36" s="18"/>
      <c r="AC36" s="19"/>
      <c r="AD36" s="18"/>
      <c r="AE36" s="19"/>
      <c r="AF36" s="18"/>
      <c r="AG36" s="19"/>
      <c r="AH36" s="259"/>
      <c r="AI36" s="260"/>
      <c r="AJ36" s="152"/>
      <c r="AK36" s="151"/>
      <c r="AL36" s="151"/>
      <c r="AM36" s="151"/>
    </row>
    <row r="37" spans="1:39" ht="18" hidden="1" customHeight="1" x14ac:dyDescent="0.15">
      <c r="A37" s="21"/>
      <c r="B37" s="96"/>
      <c r="C37" s="23"/>
      <c r="D37" s="24"/>
      <c r="E37" s="97"/>
      <c r="F37" s="97"/>
      <c r="G37" s="97"/>
      <c r="H37" s="55"/>
      <c r="I37" s="56"/>
      <c r="J37" s="57"/>
      <c r="K37" s="58"/>
      <c r="L37" s="57"/>
      <c r="M37" s="58"/>
      <c r="N37" s="57"/>
      <c r="O37" s="58"/>
      <c r="P37" s="57"/>
      <c r="Q37" s="58"/>
      <c r="R37" s="57"/>
      <c r="S37" s="58"/>
      <c r="T37" s="57"/>
      <c r="U37" s="58"/>
      <c r="V37" s="57"/>
      <c r="W37" s="58"/>
      <c r="X37" s="57"/>
      <c r="Y37" s="58"/>
      <c r="Z37" s="57"/>
      <c r="AA37" s="58"/>
      <c r="AB37" s="57"/>
      <c r="AC37" s="58"/>
      <c r="AD37" s="57"/>
      <c r="AE37" s="58"/>
      <c r="AF37" s="57"/>
      <c r="AG37" s="58"/>
      <c r="AH37" s="98"/>
      <c r="AI37" s="99"/>
      <c r="AK37" s="151"/>
      <c r="AM37" s="151"/>
    </row>
    <row r="38" spans="1:39" ht="18" hidden="1" customHeight="1" x14ac:dyDescent="0.15">
      <c r="A38" s="33"/>
      <c r="B38" s="100"/>
      <c r="C38" s="35"/>
      <c r="D38" s="36"/>
      <c r="E38" s="101"/>
      <c r="F38" s="101"/>
      <c r="G38" s="101"/>
      <c r="H38" s="40"/>
      <c r="I38" s="41"/>
      <c r="J38" s="42"/>
      <c r="K38" s="43"/>
      <c r="L38" s="42"/>
      <c r="M38" s="43"/>
      <c r="N38" s="42"/>
      <c r="O38" s="43"/>
      <c r="P38" s="42"/>
      <c r="Q38" s="43"/>
      <c r="R38" s="42"/>
      <c r="S38" s="43"/>
      <c r="T38" s="42"/>
      <c r="U38" s="43"/>
      <c r="V38" s="42"/>
      <c r="W38" s="43"/>
      <c r="X38" s="42"/>
      <c r="Y38" s="43"/>
      <c r="Z38" s="42"/>
      <c r="AA38" s="43"/>
      <c r="AB38" s="42"/>
      <c r="AC38" s="43"/>
      <c r="AD38" s="42"/>
      <c r="AE38" s="43"/>
      <c r="AF38" s="42"/>
      <c r="AG38" s="43"/>
      <c r="AH38" s="40"/>
      <c r="AI38" s="41"/>
    </row>
    <row r="39" spans="1:39" ht="18" hidden="1" customHeight="1" x14ac:dyDescent="0.15">
      <c r="A39" s="33"/>
      <c r="B39" s="100"/>
      <c r="C39" s="35"/>
      <c r="D39" s="36"/>
      <c r="E39" s="101"/>
      <c r="F39" s="101"/>
      <c r="G39" s="101"/>
      <c r="H39" s="40"/>
      <c r="I39" s="41"/>
      <c r="J39" s="42"/>
      <c r="K39" s="43"/>
      <c r="L39" s="42"/>
      <c r="M39" s="43"/>
      <c r="N39" s="42"/>
      <c r="O39" s="43"/>
      <c r="P39" s="42"/>
      <c r="Q39" s="43"/>
      <c r="R39" s="42"/>
      <c r="S39" s="43"/>
      <c r="T39" s="42"/>
      <c r="U39" s="43"/>
      <c r="V39" s="42"/>
      <c r="W39" s="43"/>
      <c r="X39" s="42"/>
      <c r="Y39" s="43"/>
      <c r="Z39" s="42"/>
      <c r="AA39" s="43"/>
      <c r="AB39" s="42"/>
      <c r="AC39" s="43"/>
      <c r="AD39" s="42"/>
      <c r="AE39" s="43"/>
      <c r="AF39" s="42"/>
      <c r="AG39" s="43"/>
      <c r="AH39" s="40"/>
      <c r="AI39" s="41"/>
    </row>
    <row r="40" spans="1:39" ht="18" hidden="1" customHeight="1" x14ac:dyDescent="0.15">
      <c r="A40" s="33"/>
      <c r="B40" s="100"/>
      <c r="C40" s="35"/>
      <c r="D40" s="36"/>
      <c r="E40" s="101"/>
      <c r="F40" s="101"/>
      <c r="G40" s="101"/>
      <c r="H40" s="40"/>
      <c r="I40" s="41"/>
      <c r="J40" s="42"/>
      <c r="K40" s="43"/>
      <c r="L40" s="42"/>
      <c r="M40" s="43"/>
      <c r="N40" s="42"/>
      <c r="O40" s="43"/>
      <c r="P40" s="42"/>
      <c r="Q40" s="43"/>
      <c r="R40" s="42"/>
      <c r="S40" s="43"/>
      <c r="T40" s="42"/>
      <c r="U40" s="43"/>
      <c r="V40" s="42"/>
      <c r="W40" s="43"/>
      <c r="X40" s="42"/>
      <c r="Y40" s="43"/>
      <c r="Z40" s="42"/>
      <c r="AA40" s="43"/>
      <c r="AB40" s="42"/>
      <c r="AC40" s="43"/>
      <c r="AD40" s="42"/>
      <c r="AE40" s="43"/>
      <c r="AF40" s="42"/>
      <c r="AG40" s="43"/>
      <c r="AH40" s="40"/>
      <c r="AI40" s="41"/>
    </row>
    <row r="41" spans="1:39" ht="18" hidden="1" customHeight="1" x14ac:dyDescent="0.15">
      <c r="A41" s="33"/>
      <c r="B41" s="100"/>
      <c r="C41" s="35"/>
      <c r="D41" s="36"/>
      <c r="E41" s="101"/>
      <c r="F41" s="101"/>
      <c r="G41" s="101"/>
      <c r="H41" s="40"/>
      <c r="I41" s="41"/>
      <c r="J41" s="42"/>
      <c r="K41" s="43"/>
      <c r="L41" s="42"/>
      <c r="M41" s="43"/>
      <c r="N41" s="42"/>
      <c r="O41" s="43"/>
      <c r="P41" s="42"/>
      <c r="Q41" s="43"/>
      <c r="R41" s="42"/>
      <c r="S41" s="43"/>
      <c r="T41" s="42"/>
      <c r="U41" s="43"/>
      <c r="V41" s="42"/>
      <c r="W41" s="43"/>
      <c r="X41" s="42"/>
      <c r="Y41" s="43"/>
      <c r="Z41" s="42"/>
      <c r="AA41" s="43"/>
      <c r="AB41" s="42"/>
      <c r="AC41" s="43"/>
      <c r="AD41" s="42"/>
      <c r="AE41" s="43"/>
      <c r="AF41" s="42"/>
      <c r="AG41" s="43"/>
      <c r="AH41" s="40"/>
      <c r="AI41" s="41"/>
    </row>
    <row r="42" spans="1:39" ht="18" hidden="1" customHeight="1" x14ac:dyDescent="0.15">
      <c r="A42" s="44"/>
      <c r="B42" s="102"/>
      <c r="C42" s="46"/>
      <c r="D42" s="47"/>
      <c r="E42" s="103"/>
      <c r="F42" s="103"/>
      <c r="G42" s="103"/>
      <c r="H42" s="51"/>
      <c r="I42" s="52"/>
      <c r="J42" s="53"/>
      <c r="K42" s="54"/>
      <c r="L42" s="53"/>
      <c r="M42" s="54"/>
      <c r="N42" s="53"/>
      <c r="O42" s="54"/>
      <c r="P42" s="53"/>
      <c r="Q42" s="54"/>
      <c r="R42" s="53"/>
      <c r="S42" s="54"/>
      <c r="T42" s="53"/>
      <c r="U42" s="54"/>
      <c r="V42" s="53"/>
      <c r="W42" s="54"/>
      <c r="X42" s="53"/>
      <c r="Y42" s="54"/>
      <c r="Z42" s="53"/>
      <c r="AA42" s="54"/>
      <c r="AB42" s="53"/>
      <c r="AC42" s="54"/>
      <c r="AD42" s="53"/>
      <c r="AE42" s="54"/>
      <c r="AF42" s="53"/>
      <c r="AG42" s="54"/>
      <c r="AH42" s="51"/>
      <c r="AI42" s="52"/>
    </row>
    <row r="43" spans="1:39" ht="18" hidden="1" customHeight="1" x14ac:dyDescent="0.15">
      <c r="A43" s="21"/>
      <c r="B43" s="96"/>
      <c r="C43" s="23"/>
      <c r="D43" s="24"/>
      <c r="E43" s="97"/>
      <c r="F43" s="97"/>
      <c r="G43" s="97"/>
      <c r="H43" s="55"/>
      <c r="I43" s="56"/>
      <c r="J43" s="57"/>
      <c r="K43" s="58"/>
      <c r="L43" s="57"/>
      <c r="M43" s="58"/>
      <c r="N43" s="57"/>
      <c r="O43" s="58"/>
      <c r="P43" s="57"/>
      <c r="Q43" s="58"/>
      <c r="R43" s="57"/>
      <c r="S43" s="58"/>
      <c r="T43" s="57"/>
      <c r="U43" s="58"/>
      <c r="V43" s="57"/>
      <c r="W43" s="58"/>
      <c r="X43" s="57"/>
      <c r="Y43" s="58"/>
      <c r="Z43" s="57"/>
      <c r="AA43" s="58"/>
      <c r="AB43" s="57"/>
      <c r="AC43" s="58"/>
      <c r="AD43" s="57"/>
      <c r="AE43" s="58"/>
      <c r="AF43" s="57"/>
      <c r="AG43" s="58"/>
      <c r="AH43" s="55"/>
      <c r="AI43" s="56"/>
    </row>
    <row r="44" spans="1:39" ht="18" hidden="1" customHeight="1" x14ac:dyDescent="0.15">
      <c r="A44" s="33"/>
      <c r="B44" s="100"/>
      <c r="C44" s="35"/>
      <c r="D44" s="36"/>
      <c r="E44" s="101"/>
      <c r="F44" s="101"/>
      <c r="G44" s="101"/>
      <c r="H44" s="40"/>
      <c r="I44" s="41"/>
      <c r="J44" s="42"/>
      <c r="K44" s="43"/>
      <c r="L44" s="42"/>
      <c r="M44" s="43"/>
      <c r="N44" s="42"/>
      <c r="O44" s="43"/>
      <c r="P44" s="42"/>
      <c r="Q44" s="43"/>
      <c r="R44" s="42"/>
      <c r="S44" s="43"/>
      <c r="T44" s="42"/>
      <c r="U44" s="43"/>
      <c r="V44" s="42"/>
      <c r="W44" s="43"/>
      <c r="X44" s="42"/>
      <c r="Y44" s="43"/>
      <c r="Z44" s="42"/>
      <c r="AA44" s="43"/>
      <c r="AB44" s="42"/>
      <c r="AC44" s="43"/>
      <c r="AD44" s="42"/>
      <c r="AE44" s="43"/>
      <c r="AF44" s="42"/>
      <c r="AG44" s="43"/>
      <c r="AH44" s="40"/>
      <c r="AI44" s="41"/>
    </row>
    <row r="45" spans="1:39" ht="18" hidden="1" customHeight="1" x14ac:dyDescent="0.15">
      <c r="A45" s="33"/>
      <c r="B45" s="100"/>
      <c r="C45" s="35"/>
      <c r="D45" s="36"/>
      <c r="E45" s="101"/>
      <c r="F45" s="101"/>
      <c r="G45" s="101"/>
      <c r="H45" s="40"/>
      <c r="I45" s="41"/>
      <c r="J45" s="42"/>
      <c r="K45" s="43"/>
      <c r="L45" s="42"/>
      <c r="M45" s="43"/>
      <c r="N45" s="42"/>
      <c r="O45" s="43"/>
      <c r="P45" s="42"/>
      <c r="Q45" s="43"/>
      <c r="R45" s="42"/>
      <c r="S45" s="43"/>
      <c r="T45" s="42"/>
      <c r="U45" s="43"/>
      <c r="V45" s="42"/>
      <c r="W45" s="43"/>
      <c r="X45" s="42"/>
      <c r="Y45" s="43"/>
      <c r="Z45" s="42"/>
      <c r="AA45" s="43"/>
      <c r="AB45" s="42"/>
      <c r="AC45" s="43"/>
      <c r="AD45" s="42"/>
      <c r="AE45" s="43"/>
      <c r="AF45" s="42"/>
      <c r="AG45" s="43"/>
      <c r="AH45" s="40"/>
      <c r="AI45" s="41"/>
    </row>
    <row r="46" spans="1:39" ht="18" hidden="1" customHeight="1" x14ac:dyDescent="0.15">
      <c r="A46" s="33"/>
      <c r="B46" s="100"/>
      <c r="C46" s="35"/>
      <c r="D46" s="36"/>
      <c r="E46" s="101"/>
      <c r="F46" s="101"/>
      <c r="G46" s="101"/>
      <c r="H46" s="40"/>
      <c r="I46" s="41"/>
      <c r="J46" s="42"/>
      <c r="K46" s="43"/>
      <c r="L46" s="42"/>
      <c r="M46" s="43"/>
      <c r="N46" s="42"/>
      <c r="O46" s="43"/>
      <c r="P46" s="42"/>
      <c r="Q46" s="43"/>
      <c r="R46" s="42"/>
      <c r="S46" s="43"/>
      <c r="T46" s="42"/>
      <c r="U46" s="43"/>
      <c r="V46" s="42"/>
      <c r="W46" s="43"/>
      <c r="X46" s="42"/>
      <c r="Y46" s="43"/>
      <c r="Z46" s="42"/>
      <c r="AA46" s="43"/>
      <c r="AB46" s="42"/>
      <c r="AC46" s="43"/>
      <c r="AD46" s="42"/>
      <c r="AE46" s="43"/>
      <c r="AF46" s="42"/>
      <c r="AG46" s="43"/>
      <c r="AH46" s="40"/>
      <c r="AI46" s="41"/>
    </row>
    <row r="47" spans="1:39" ht="18" hidden="1" customHeight="1" x14ac:dyDescent="0.15">
      <c r="A47" s="33"/>
      <c r="B47" s="100"/>
      <c r="C47" s="35"/>
      <c r="D47" s="36"/>
      <c r="E47" s="101"/>
      <c r="F47" s="101"/>
      <c r="G47" s="101"/>
      <c r="H47" s="40"/>
      <c r="I47" s="41"/>
      <c r="J47" s="42"/>
      <c r="K47" s="43"/>
      <c r="L47" s="42"/>
      <c r="M47" s="43"/>
      <c r="N47" s="42"/>
      <c r="O47" s="43"/>
      <c r="P47" s="42"/>
      <c r="Q47" s="43"/>
      <c r="R47" s="42"/>
      <c r="S47" s="43"/>
      <c r="T47" s="42"/>
      <c r="U47" s="43"/>
      <c r="V47" s="42"/>
      <c r="W47" s="43"/>
      <c r="X47" s="42"/>
      <c r="Y47" s="43"/>
      <c r="Z47" s="42"/>
      <c r="AA47" s="43"/>
      <c r="AB47" s="42"/>
      <c r="AC47" s="43"/>
      <c r="AD47" s="42"/>
      <c r="AE47" s="43"/>
      <c r="AF47" s="42"/>
      <c r="AG47" s="43"/>
      <c r="AH47" s="40"/>
      <c r="AI47" s="41"/>
    </row>
    <row r="48" spans="1:39" ht="18" hidden="1" customHeight="1" x14ac:dyDescent="0.15">
      <c r="A48" s="44"/>
      <c r="B48" s="102"/>
      <c r="C48" s="46"/>
      <c r="D48" s="47"/>
      <c r="E48" s="101"/>
      <c r="F48" s="101"/>
      <c r="G48" s="101"/>
      <c r="H48" s="51"/>
      <c r="I48" s="52"/>
      <c r="J48" s="53"/>
      <c r="K48" s="54"/>
      <c r="L48" s="53"/>
      <c r="M48" s="54"/>
      <c r="N48" s="53"/>
      <c r="O48" s="54"/>
      <c r="P48" s="53"/>
      <c r="Q48" s="54"/>
      <c r="R48" s="53"/>
      <c r="S48" s="54"/>
      <c r="T48" s="53"/>
      <c r="U48" s="54"/>
      <c r="V48" s="53"/>
      <c r="W48" s="54"/>
      <c r="X48" s="53"/>
      <c r="Y48" s="54"/>
      <c r="Z48" s="53"/>
      <c r="AA48" s="54"/>
      <c r="AB48" s="53"/>
      <c r="AC48" s="54"/>
      <c r="AD48" s="53"/>
      <c r="AE48" s="54"/>
      <c r="AF48" s="53"/>
      <c r="AG48" s="54"/>
      <c r="AH48" s="51"/>
      <c r="AI48" s="52"/>
    </row>
    <row r="52" spans="8:34" ht="17.25" customHeight="1" x14ac:dyDescent="0.15">
      <c r="H52" s="2"/>
    </row>
    <row r="64" spans="8:34" ht="17.25" customHeight="1" x14ac:dyDescent="0.15">
      <c r="AH64" s="4" t="str">
        <f>IF(B34="","",$AF$34)</f>
        <v/>
      </c>
    </row>
  </sheetData>
  <sheetProtection algorithmName="SHA-512" hashValue="Ps3rd5SV4UrxqD30gayJVGpQmykpCHRO8OmjFT9CXg/cWFOg0pF6sw0zJ4D4aBwtJkmxyHIo6ezSVTVs14/9oQ==" saltValue="WzEFiOMX7KjdSN4wJ/zNxg==" spinCount="100000" sheet="1" selectLockedCells="1"/>
  <mergeCells count="26">
    <mergeCell ref="AB1:AI1"/>
    <mergeCell ref="C1:D1"/>
    <mergeCell ref="H1:N1"/>
    <mergeCell ref="O1:Q1"/>
    <mergeCell ref="R1:X1"/>
    <mergeCell ref="Y1:AA1"/>
    <mergeCell ref="D4:H4"/>
    <mergeCell ref="I4:AI4"/>
    <mergeCell ref="D2:D3"/>
    <mergeCell ref="H2:K2"/>
    <mergeCell ref="L2:O2"/>
    <mergeCell ref="P2:R2"/>
    <mergeCell ref="S2:U2"/>
    <mergeCell ref="V2:W3"/>
    <mergeCell ref="X2:AB3"/>
    <mergeCell ref="AC2:AD3"/>
    <mergeCell ref="AE2:AI3"/>
    <mergeCell ref="H3:K3"/>
    <mergeCell ref="L3:U3"/>
    <mergeCell ref="AH5:AI5"/>
    <mergeCell ref="H33:I33"/>
    <mergeCell ref="AH33:AI33"/>
    <mergeCell ref="AH34:AI34"/>
    <mergeCell ref="H36:I36"/>
    <mergeCell ref="AH36:AI36"/>
    <mergeCell ref="H5:I5"/>
  </mergeCells>
  <phoneticPr fontId="2"/>
  <conditionalFormatting sqref="H7:AI29 J36:AG36">
    <cfRule type="cellIs" dxfId="1" priority="1" stopIfTrue="1" operator="equal">
      <formula>"&lt;"</formula>
    </cfRule>
    <cfRule type="cellIs" dxfId="0" priority="2" stopIfTrue="1" operator="equal">
      <formula>"&gt;"</formula>
    </cfRule>
  </conditionalFormatting>
  <pageMargins left="0.51181102362204722" right="0.35433070866141736" top="0.31496062992125984" bottom="0.31496062992125984" header="0.15748031496062992" footer="0.15748031496062992"/>
  <pageSetup paperSize="9" orientation="landscape" r:id="rId1"/>
  <headerFooter alignWithMargins="0">
    <oddHeader>&amp;LＳＭＣ株式会社　VVQ2000-FPG仕様書&amp;R&amp;F　&amp;A　　&amp;P/&amp;N</oddHeader>
  </headerFooter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A3EBC-B9CF-4A2D-94D4-DF13718280CB}">
  <dimension ref="A1:H138"/>
  <sheetViews>
    <sheetView showGridLines="0" workbookViewId="0">
      <selection activeCell="H1" sqref="H1"/>
    </sheetView>
  </sheetViews>
  <sheetFormatPr defaultRowHeight="13.5" x14ac:dyDescent="0.15"/>
  <cols>
    <col min="1" max="1" width="4.75" style="172" customWidth="1"/>
    <col min="2" max="2" width="60" style="2" customWidth="1"/>
    <col min="3" max="3" width="12.25" style="2" customWidth="1"/>
    <col min="4" max="4" width="13.625" style="2" customWidth="1"/>
    <col min="5" max="5" width="4.875" style="171" customWidth="1"/>
    <col min="6" max="6" width="9" style="89"/>
    <col min="7" max="7" width="10.375" style="182" customWidth="1"/>
    <col min="8" max="256" width="9" style="2"/>
    <col min="257" max="257" width="4.75" style="2" customWidth="1"/>
    <col min="258" max="258" width="60" style="2" customWidth="1"/>
    <col min="259" max="259" width="12.25" style="2" customWidth="1"/>
    <col min="260" max="260" width="13.625" style="2" customWidth="1"/>
    <col min="261" max="261" width="4.875" style="2" customWidth="1"/>
    <col min="262" max="262" width="9" style="2"/>
    <col min="263" max="263" width="10.375" style="2" customWidth="1"/>
    <col min="264" max="512" width="9" style="2"/>
    <col min="513" max="513" width="4.75" style="2" customWidth="1"/>
    <col min="514" max="514" width="60" style="2" customWidth="1"/>
    <col min="515" max="515" width="12.25" style="2" customWidth="1"/>
    <col min="516" max="516" width="13.625" style="2" customWidth="1"/>
    <col min="517" max="517" width="4.875" style="2" customWidth="1"/>
    <col min="518" max="518" width="9" style="2"/>
    <col min="519" max="519" width="10.375" style="2" customWidth="1"/>
    <col min="520" max="768" width="9" style="2"/>
    <col min="769" max="769" width="4.75" style="2" customWidth="1"/>
    <col min="770" max="770" width="60" style="2" customWidth="1"/>
    <col min="771" max="771" width="12.25" style="2" customWidth="1"/>
    <col min="772" max="772" width="13.625" style="2" customWidth="1"/>
    <col min="773" max="773" width="4.875" style="2" customWidth="1"/>
    <col min="774" max="774" width="9" style="2"/>
    <col min="775" max="775" width="10.375" style="2" customWidth="1"/>
    <col min="776" max="1024" width="9" style="2"/>
    <col min="1025" max="1025" width="4.75" style="2" customWidth="1"/>
    <col min="1026" max="1026" width="60" style="2" customWidth="1"/>
    <col min="1027" max="1027" width="12.25" style="2" customWidth="1"/>
    <col min="1028" max="1028" width="13.625" style="2" customWidth="1"/>
    <col min="1029" max="1029" width="4.875" style="2" customWidth="1"/>
    <col min="1030" max="1030" width="9" style="2"/>
    <col min="1031" max="1031" width="10.375" style="2" customWidth="1"/>
    <col min="1032" max="1280" width="9" style="2"/>
    <col min="1281" max="1281" width="4.75" style="2" customWidth="1"/>
    <col min="1282" max="1282" width="60" style="2" customWidth="1"/>
    <col min="1283" max="1283" width="12.25" style="2" customWidth="1"/>
    <col min="1284" max="1284" width="13.625" style="2" customWidth="1"/>
    <col min="1285" max="1285" width="4.875" style="2" customWidth="1"/>
    <col min="1286" max="1286" width="9" style="2"/>
    <col min="1287" max="1287" width="10.375" style="2" customWidth="1"/>
    <col min="1288" max="1536" width="9" style="2"/>
    <col min="1537" max="1537" width="4.75" style="2" customWidth="1"/>
    <col min="1538" max="1538" width="60" style="2" customWidth="1"/>
    <col min="1539" max="1539" width="12.25" style="2" customWidth="1"/>
    <col min="1540" max="1540" width="13.625" style="2" customWidth="1"/>
    <col min="1541" max="1541" width="4.875" style="2" customWidth="1"/>
    <col min="1542" max="1542" width="9" style="2"/>
    <col min="1543" max="1543" width="10.375" style="2" customWidth="1"/>
    <col min="1544" max="1792" width="9" style="2"/>
    <col min="1793" max="1793" width="4.75" style="2" customWidth="1"/>
    <col min="1794" max="1794" width="60" style="2" customWidth="1"/>
    <col min="1795" max="1795" width="12.25" style="2" customWidth="1"/>
    <col min="1796" max="1796" width="13.625" style="2" customWidth="1"/>
    <col min="1797" max="1797" width="4.875" style="2" customWidth="1"/>
    <col min="1798" max="1798" width="9" style="2"/>
    <col min="1799" max="1799" width="10.375" style="2" customWidth="1"/>
    <col min="1800" max="2048" width="9" style="2"/>
    <col min="2049" max="2049" width="4.75" style="2" customWidth="1"/>
    <col min="2050" max="2050" width="60" style="2" customWidth="1"/>
    <col min="2051" max="2051" width="12.25" style="2" customWidth="1"/>
    <col min="2052" max="2052" width="13.625" style="2" customWidth="1"/>
    <col min="2053" max="2053" width="4.875" style="2" customWidth="1"/>
    <col min="2054" max="2054" width="9" style="2"/>
    <col min="2055" max="2055" width="10.375" style="2" customWidth="1"/>
    <col min="2056" max="2304" width="9" style="2"/>
    <col min="2305" max="2305" width="4.75" style="2" customWidth="1"/>
    <col min="2306" max="2306" width="60" style="2" customWidth="1"/>
    <col min="2307" max="2307" width="12.25" style="2" customWidth="1"/>
    <col min="2308" max="2308" width="13.625" style="2" customWidth="1"/>
    <col min="2309" max="2309" width="4.875" style="2" customWidth="1"/>
    <col min="2310" max="2310" width="9" style="2"/>
    <col min="2311" max="2311" width="10.375" style="2" customWidth="1"/>
    <col min="2312" max="2560" width="9" style="2"/>
    <col min="2561" max="2561" width="4.75" style="2" customWidth="1"/>
    <col min="2562" max="2562" width="60" style="2" customWidth="1"/>
    <col min="2563" max="2563" width="12.25" style="2" customWidth="1"/>
    <col min="2564" max="2564" width="13.625" style="2" customWidth="1"/>
    <col min="2565" max="2565" width="4.875" style="2" customWidth="1"/>
    <col min="2566" max="2566" width="9" style="2"/>
    <col min="2567" max="2567" width="10.375" style="2" customWidth="1"/>
    <col min="2568" max="2816" width="9" style="2"/>
    <col min="2817" max="2817" width="4.75" style="2" customWidth="1"/>
    <col min="2818" max="2818" width="60" style="2" customWidth="1"/>
    <col min="2819" max="2819" width="12.25" style="2" customWidth="1"/>
    <col min="2820" max="2820" width="13.625" style="2" customWidth="1"/>
    <col min="2821" max="2821" width="4.875" style="2" customWidth="1"/>
    <col min="2822" max="2822" width="9" style="2"/>
    <col min="2823" max="2823" width="10.375" style="2" customWidth="1"/>
    <col min="2824" max="3072" width="9" style="2"/>
    <col min="3073" max="3073" width="4.75" style="2" customWidth="1"/>
    <col min="3074" max="3074" width="60" style="2" customWidth="1"/>
    <col min="3075" max="3075" width="12.25" style="2" customWidth="1"/>
    <col min="3076" max="3076" width="13.625" style="2" customWidth="1"/>
    <col min="3077" max="3077" width="4.875" style="2" customWidth="1"/>
    <col min="3078" max="3078" width="9" style="2"/>
    <col min="3079" max="3079" width="10.375" style="2" customWidth="1"/>
    <col min="3080" max="3328" width="9" style="2"/>
    <col min="3329" max="3329" width="4.75" style="2" customWidth="1"/>
    <col min="3330" max="3330" width="60" style="2" customWidth="1"/>
    <col min="3331" max="3331" width="12.25" style="2" customWidth="1"/>
    <col min="3332" max="3332" width="13.625" style="2" customWidth="1"/>
    <col min="3333" max="3333" width="4.875" style="2" customWidth="1"/>
    <col min="3334" max="3334" width="9" style="2"/>
    <col min="3335" max="3335" width="10.375" style="2" customWidth="1"/>
    <col min="3336" max="3584" width="9" style="2"/>
    <col min="3585" max="3585" width="4.75" style="2" customWidth="1"/>
    <col min="3586" max="3586" width="60" style="2" customWidth="1"/>
    <col min="3587" max="3587" width="12.25" style="2" customWidth="1"/>
    <col min="3588" max="3588" width="13.625" style="2" customWidth="1"/>
    <col min="3589" max="3589" width="4.875" style="2" customWidth="1"/>
    <col min="3590" max="3590" width="9" style="2"/>
    <col min="3591" max="3591" width="10.375" style="2" customWidth="1"/>
    <col min="3592" max="3840" width="9" style="2"/>
    <col min="3841" max="3841" width="4.75" style="2" customWidth="1"/>
    <col min="3842" max="3842" width="60" style="2" customWidth="1"/>
    <col min="3843" max="3843" width="12.25" style="2" customWidth="1"/>
    <col min="3844" max="3844" width="13.625" style="2" customWidth="1"/>
    <col min="3845" max="3845" width="4.875" style="2" customWidth="1"/>
    <col min="3846" max="3846" width="9" style="2"/>
    <col min="3847" max="3847" width="10.375" style="2" customWidth="1"/>
    <col min="3848" max="4096" width="9" style="2"/>
    <col min="4097" max="4097" width="4.75" style="2" customWidth="1"/>
    <col min="4098" max="4098" width="60" style="2" customWidth="1"/>
    <col min="4099" max="4099" width="12.25" style="2" customWidth="1"/>
    <col min="4100" max="4100" width="13.625" style="2" customWidth="1"/>
    <col min="4101" max="4101" width="4.875" style="2" customWidth="1"/>
    <col min="4102" max="4102" width="9" style="2"/>
    <col min="4103" max="4103" width="10.375" style="2" customWidth="1"/>
    <col min="4104" max="4352" width="9" style="2"/>
    <col min="4353" max="4353" width="4.75" style="2" customWidth="1"/>
    <col min="4354" max="4354" width="60" style="2" customWidth="1"/>
    <col min="4355" max="4355" width="12.25" style="2" customWidth="1"/>
    <col min="4356" max="4356" width="13.625" style="2" customWidth="1"/>
    <col min="4357" max="4357" width="4.875" style="2" customWidth="1"/>
    <col min="4358" max="4358" width="9" style="2"/>
    <col min="4359" max="4359" width="10.375" style="2" customWidth="1"/>
    <col min="4360" max="4608" width="9" style="2"/>
    <col min="4609" max="4609" width="4.75" style="2" customWidth="1"/>
    <col min="4610" max="4610" width="60" style="2" customWidth="1"/>
    <col min="4611" max="4611" width="12.25" style="2" customWidth="1"/>
    <col min="4612" max="4612" width="13.625" style="2" customWidth="1"/>
    <col min="4613" max="4613" width="4.875" style="2" customWidth="1"/>
    <col min="4614" max="4614" width="9" style="2"/>
    <col min="4615" max="4615" width="10.375" style="2" customWidth="1"/>
    <col min="4616" max="4864" width="9" style="2"/>
    <col min="4865" max="4865" width="4.75" style="2" customWidth="1"/>
    <col min="4866" max="4866" width="60" style="2" customWidth="1"/>
    <col min="4867" max="4867" width="12.25" style="2" customWidth="1"/>
    <col min="4868" max="4868" width="13.625" style="2" customWidth="1"/>
    <col min="4869" max="4869" width="4.875" style="2" customWidth="1"/>
    <col min="4870" max="4870" width="9" style="2"/>
    <col min="4871" max="4871" width="10.375" style="2" customWidth="1"/>
    <col min="4872" max="5120" width="9" style="2"/>
    <col min="5121" max="5121" width="4.75" style="2" customWidth="1"/>
    <col min="5122" max="5122" width="60" style="2" customWidth="1"/>
    <col min="5123" max="5123" width="12.25" style="2" customWidth="1"/>
    <col min="5124" max="5124" width="13.625" style="2" customWidth="1"/>
    <col min="5125" max="5125" width="4.875" style="2" customWidth="1"/>
    <col min="5126" max="5126" width="9" style="2"/>
    <col min="5127" max="5127" width="10.375" style="2" customWidth="1"/>
    <col min="5128" max="5376" width="9" style="2"/>
    <col min="5377" max="5377" width="4.75" style="2" customWidth="1"/>
    <col min="5378" max="5378" width="60" style="2" customWidth="1"/>
    <col min="5379" max="5379" width="12.25" style="2" customWidth="1"/>
    <col min="5380" max="5380" width="13.625" style="2" customWidth="1"/>
    <col min="5381" max="5381" width="4.875" style="2" customWidth="1"/>
    <col min="5382" max="5382" width="9" style="2"/>
    <col min="5383" max="5383" width="10.375" style="2" customWidth="1"/>
    <col min="5384" max="5632" width="9" style="2"/>
    <col min="5633" max="5633" width="4.75" style="2" customWidth="1"/>
    <col min="5634" max="5634" width="60" style="2" customWidth="1"/>
    <col min="5635" max="5635" width="12.25" style="2" customWidth="1"/>
    <col min="5636" max="5636" width="13.625" style="2" customWidth="1"/>
    <col min="5637" max="5637" width="4.875" style="2" customWidth="1"/>
    <col min="5638" max="5638" width="9" style="2"/>
    <col min="5639" max="5639" width="10.375" style="2" customWidth="1"/>
    <col min="5640" max="5888" width="9" style="2"/>
    <col min="5889" max="5889" width="4.75" style="2" customWidth="1"/>
    <col min="5890" max="5890" width="60" style="2" customWidth="1"/>
    <col min="5891" max="5891" width="12.25" style="2" customWidth="1"/>
    <col min="5892" max="5892" width="13.625" style="2" customWidth="1"/>
    <col min="5893" max="5893" width="4.875" style="2" customWidth="1"/>
    <col min="5894" max="5894" width="9" style="2"/>
    <col min="5895" max="5895" width="10.375" style="2" customWidth="1"/>
    <col min="5896" max="6144" width="9" style="2"/>
    <col min="6145" max="6145" width="4.75" style="2" customWidth="1"/>
    <col min="6146" max="6146" width="60" style="2" customWidth="1"/>
    <col min="6147" max="6147" width="12.25" style="2" customWidth="1"/>
    <col min="6148" max="6148" width="13.625" style="2" customWidth="1"/>
    <col min="6149" max="6149" width="4.875" style="2" customWidth="1"/>
    <col min="6150" max="6150" width="9" style="2"/>
    <col min="6151" max="6151" width="10.375" style="2" customWidth="1"/>
    <col min="6152" max="6400" width="9" style="2"/>
    <col min="6401" max="6401" width="4.75" style="2" customWidth="1"/>
    <col min="6402" max="6402" width="60" style="2" customWidth="1"/>
    <col min="6403" max="6403" width="12.25" style="2" customWidth="1"/>
    <col min="6404" max="6404" width="13.625" style="2" customWidth="1"/>
    <col min="6405" max="6405" width="4.875" style="2" customWidth="1"/>
    <col min="6406" max="6406" width="9" style="2"/>
    <col min="6407" max="6407" width="10.375" style="2" customWidth="1"/>
    <col min="6408" max="6656" width="9" style="2"/>
    <col min="6657" max="6657" width="4.75" style="2" customWidth="1"/>
    <col min="6658" max="6658" width="60" style="2" customWidth="1"/>
    <col min="6659" max="6659" width="12.25" style="2" customWidth="1"/>
    <col min="6660" max="6660" width="13.625" style="2" customWidth="1"/>
    <col min="6661" max="6661" width="4.875" style="2" customWidth="1"/>
    <col min="6662" max="6662" width="9" style="2"/>
    <col min="6663" max="6663" width="10.375" style="2" customWidth="1"/>
    <col min="6664" max="6912" width="9" style="2"/>
    <col min="6913" max="6913" width="4.75" style="2" customWidth="1"/>
    <col min="6914" max="6914" width="60" style="2" customWidth="1"/>
    <col min="6915" max="6915" width="12.25" style="2" customWidth="1"/>
    <col min="6916" max="6916" width="13.625" style="2" customWidth="1"/>
    <col min="6917" max="6917" width="4.875" style="2" customWidth="1"/>
    <col min="6918" max="6918" width="9" style="2"/>
    <col min="6919" max="6919" width="10.375" style="2" customWidth="1"/>
    <col min="6920" max="7168" width="9" style="2"/>
    <col min="7169" max="7169" width="4.75" style="2" customWidth="1"/>
    <col min="7170" max="7170" width="60" style="2" customWidth="1"/>
    <col min="7171" max="7171" width="12.25" style="2" customWidth="1"/>
    <col min="7172" max="7172" width="13.625" style="2" customWidth="1"/>
    <col min="7173" max="7173" width="4.875" style="2" customWidth="1"/>
    <col min="7174" max="7174" width="9" style="2"/>
    <col min="7175" max="7175" width="10.375" style="2" customWidth="1"/>
    <col min="7176" max="7424" width="9" style="2"/>
    <col min="7425" max="7425" width="4.75" style="2" customWidth="1"/>
    <col min="7426" max="7426" width="60" style="2" customWidth="1"/>
    <col min="7427" max="7427" width="12.25" style="2" customWidth="1"/>
    <col min="7428" max="7428" width="13.625" style="2" customWidth="1"/>
    <col min="7429" max="7429" width="4.875" style="2" customWidth="1"/>
    <col min="7430" max="7430" width="9" style="2"/>
    <col min="7431" max="7431" width="10.375" style="2" customWidth="1"/>
    <col min="7432" max="7680" width="9" style="2"/>
    <col min="7681" max="7681" width="4.75" style="2" customWidth="1"/>
    <col min="7682" max="7682" width="60" style="2" customWidth="1"/>
    <col min="7683" max="7683" width="12.25" style="2" customWidth="1"/>
    <col min="7684" max="7684" width="13.625" style="2" customWidth="1"/>
    <col min="7685" max="7685" width="4.875" style="2" customWidth="1"/>
    <col min="7686" max="7686" width="9" style="2"/>
    <col min="7687" max="7687" width="10.375" style="2" customWidth="1"/>
    <col min="7688" max="7936" width="9" style="2"/>
    <col min="7937" max="7937" width="4.75" style="2" customWidth="1"/>
    <col min="7938" max="7938" width="60" style="2" customWidth="1"/>
    <col min="7939" max="7939" width="12.25" style="2" customWidth="1"/>
    <col min="7940" max="7940" width="13.625" style="2" customWidth="1"/>
    <col min="7941" max="7941" width="4.875" style="2" customWidth="1"/>
    <col min="7942" max="7942" width="9" style="2"/>
    <col min="7943" max="7943" width="10.375" style="2" customWidth="1"/>
    <col min="7944" max="8192" width="9" style="2"/>
    <col min="8193" max="8193" width="4.75" style="2" customWidth="1"/>
    <col min="8194" max="8194" width="60" style="2" customWidth="1"/>
    <col min="8195" max="8195" width="12.25" style="2" customWidth="1"/>
    <col min="8196" max="8196" width="13.625" style="2" customWidth="1"/>
    <col min="8197" max="8197" width="4.875" style="2" customWidth="1"/>
    <col min="8198" max="8198" width="9" style="2"/>
    <col min="8199" max="8199" width="10.375" style="2" customWidth="1"/>
    <col min="8200" max="8448" width="9" style="2"/>
    <col min="8449" max="8449" width="4.75" style="2" customWidth="1"/>
    <col min="8450" max="8450" width="60" style="2" customWidth="1"/>
    <col min="8451" max="8451" width="12.25" style="2" customWidth="1"/>
    <col min="8452" max="8452" width="13.625" style="2" customWidth="1"/>
    <col min="8453" max="8453" width="4.875" style="2" customWidth="1"/>
    <col min="8454" max="8454" width="9" style="2"/>
    <col min="8455" max="8455" width="10.375" style="2" customWidth="1"/>
    <col min="8456" max="8704" width="9" style="2"/>
    <col min="8705" max="8705" width="4.75" style="2" customWidth="1"/>
    <col min="8706" max="8706" width="60" style="2" customWidth="1"/>
    <col min="8707" max="8707" width="12.25" style="2" customWidth="1"/>
    <col min="8708" max="8708" width="13.625" style="2" customWidth="1"/>
    <col min="8709" max="8709" width="4.875" style="2" customWidth="1"/>
    <col min="8710" max="8710" width="9" style="2"/>
    <col min="8711" max="8711" width="10.375" style="2" customWidth="1"/>
    <col min="8712" max="8960" width="9" style="2"/>
    <col min="8961" max="8961" width="4.75" style="2" customWidth="1"/>
    <col min="8962" max="8962" width="60" style="2" customWidth="1"/>
    <col min="8963" max="8963" width="12.25" style="2" customWidth="1"/>
    <col min="8964" max="8964" width="13.625" style="2" customWidth="1"/>
    <col min="8965" max="8965" width="4.875" style="2" customWidth="1"/>
    <col min="8966" max="8966" width="9" style="2"/>
    <col min="8967" max="8967" width="10.375" style="2" customWidth="1"/>
    <col min="8968" max="9216" width="9" style="2"/>
    <col min="9217" max="9217" width="4.75" style="2" customWidth="1"/>
    <col min="9218" max="9218" width="60" style="2" customWidth="1"/>
    <col min="9219" max="9219" width="12.25" style="2" customWidth="1"/>
    <col min="9220" max="9220" width="13.625" style="2" customWidth="1"/>
    <col min="9221" max="9221" width="4.875" style="2" customWidth="1"/>
    <col min="9222" max="9222" width="9" style="2"/>
    <col min="9223" max="9223" width="10.375" style="2" customWidth="1"/>
    <col min="9224" max="9472" width="9" style="2"/>
    <col min="9473" max="9473" width="4.75" style="2" customWidth="1"/>
    <col min="9474" max="9474" width="60" style="2" customWidth="1"/>
    <col min="9475" max="9475" width="12.25" style="2" customWidth="1"/>
    <col min="9476" max="9476" width="13.625" style="2" customWidth="1"/>
    <col min="9477" max="9477" width="4.875" style="2" customWidth="1"/>
    <col min="9478" max="9478" width="9" style="2"/>
    <col min="9479" max="9479" width="10.375" style="2" customWidth="1"/>
    <col min="9480" max="9728" width="9" style="2"/>
    <col min="9729" max="9729" width="4.75" style="2" customWidth="1"/>
    <col min="9730" max="9730" width="60" style="2" customWidth="1"/>
    <col min="9731" max="9731" width="12.25" style="2" customWidth="1"/>
    <col min="9732" max="9732" width="13.625" style="2" customWidth="1"/>
    <col min="9733" max="9733" width="4.875" style="2" customWidth="1"/>
    <col min="9734" max="9734" width="9" style="2"/>
    <col min="9735" max="9735" width="10.375" style="2" customWidth="1"/>
    <col min="9736" max="9984" width="9" style="2"/>
    <col min="9985" max="9985" width="4.75" style="2" customWidth="1"/>
    <col min="9986" max="9986" width="60" style="2" customWidth="1"/>
    <col min="9987" max="9987" width="12.25" style="2" customWidth="1"/>
    <col min="9988" max="9988" width="13.625" style="2" customWidth="1"/>
    <col min="9989" max="9989" width="4.875" style="2" customWidth="1"/>
    <col min="9990" max="9990" width="9" style="2"/>
    <col min="9991" max="9991" width="10.375" style="2" customWidth="1"/>
    <col min="9992" max="10240" width="9" style="2"/>
    <col min="10241" max="10241" width="4.75" style="2" customWidth="1"/>
    <col min="10242" max="10242" width="60" style="2" customWidth="1"/>
    <col min="10243" max="10243" width="12.25" style="2" customWidth="1"/>
    <col min="10244" max="10244" width="13.625" style="2" customWidth="1"/>
    <col min="10245" max="10245" width="4.875" style="2" customWidth="1"/>
    <col min="10246" max="10246" width="9" style="2"/>
    <col min="10247" max="10247" width="10.375" style="2" customWidth="1"/>
    <col min="10248" max="10496" width="9" style="2"/>
    <col min="10497" max="10497" width="4.75" style="2" customWidth="1"/>
    <col min="10498" max="10498" width="60" style="2" customWidth="1"/>
    <col min="10499" max="10499" width="12.25" style="2" customWidth="1"/>
    <col min="10500" max="10500" width="13.625" style="2" customWidth="1"/>
    <col min="10501" max="10501" width="4.875" style="2" customWidth="1"/>
    <col min="10502" max="10502" width="9" style="2"/>
    <col min="10503" max="10503" width="10.375" style="2" customWidth="1"/>
    <col min="10504" max="10752" width="9" style="2"/>
    <col min="10753" max="10753" width="4.75" style="2" customWidth="1"/>
    <col min="10754" max="10754" width="60" style="2" customWidth="1"/>
    <col min="10755" max="10755" width="12.25" style="2" customWidth="1"/>
    <col min="10756" max="10756" width="13.625" style="2" customWidth="1"/>
    <col min="10757" max="10757" width="4.875" style="2" customWidth="1"/>
    <col min="10758" max="10758" width="9" style="2"/>
    <col min="10759" max="10759" width="10.375" style="2" customWidth="1"/>
    <col min="10760" max="11008" width="9" style="2"/>
    <col min="11009" max="11009" width="4.75" style="2" customWidth="1"/>
    <col min="11010" max="11010" width="60" style="2" customWidth="1"/>
    <col min="11011" max="11011" width="12.25" style="2" customWidth="1"/>
    <col min="11012" max="11012" width="13.625" style="2" customWidth="1"/>
    <col min="11013" max="11013" width="4.875" style="2" customWidth="1"/>
    <col min="11014" max="11014" width="9" style="2"/>
    <col min="11015" max="11015" width="10.375" style="2" customWidth="1"/>
    <col min="11016" max="11264" width="9" style="2"/>
    <col min="11265" max="11265" width="4.75" style="2" customWidth="1"/>
    <col min="11266" max="11266" width="60" style="2" customWidth="1"/>
    <col min="11267" max="11267" width="12.25" style="2" customWidth="1"/>
    <col min="11268" max="11268" width="13.625" style="2" customWidth="1"/>
    <col min="11269" max="11269" width="4.875" style="2" customWidth="1"/>
    <col min="11270" max="11270" width="9" style="2"/>
    <col min="11271" max="11271" width="10.375" style="2" customWidth="1"/>
    <col min="11272" max="11520" width="9" style="2"/>
    <col min="11521" max="11521" width="4.75" style="2" customWidth="1"/>
    <col min="11522" max="11522" width="60" style="2" customWidth="1"/>
    <col min="11523" max="11523" width="12.25" style="2" customWidth="1"/>
    <col min="11524" max="11524" width="13.625" style="2" customWidth="1"/>
    <col min="11525" max="11525" width="4.875" style="2" customWidth="1"/>
    <col min="11526" max="11526" width="9" style="2"/>
    <col min="11527" max="11527" width="10.375" style="2" customWidth="1"/>
    <col min="11528" max="11776" width="9" style="2"/>
    <col min="11777" max="11777" width="4.75" style="2" customWidth="1"/>
    <col min="11778" max="11778" width="60" style="2" customWidth="1"/>
    <col min="11779" max="11779" width="12.25" style="2" customWidth="1"/>
    <col min="11780" max="11780" width="13.625" style="2" customWidth="1"/>
    <col min="11781" max="11781" width="4.875" style="2" customWidth="1"/>
    <col min="11782" max="11782" width="9" style="2"/>
    <col min="11783" max="11783" width="10.375" style="2" customWidth="1"/>
    <col min="11784" max="12032" width="9" style="2"/>
    <col min="12033" max="12033" width="4.75" style="2" customWidth="1"/>
    <col min="12034" max="12034" width="60" style="2" customWidth="1"/>
    <col min="12035" max="12035" width="12.25" style="2" customWidth="1"/>
    <col min="12036" max="12036" width="13.625" style="2" customWidth="1"/>
    <col min="12037" max="12037" width="4.875" style="2" customWidth="1"/>
    <col min="12038" max="12038" width="9" style="2"/>
    <col min="12039" max="12039" width="10.375" style="2" customWidth="1"/>
    <col min="12040" max="12288" width="9" style="2"/>
    <col min="12289" max="12289" width="4.75" style="2" customWidth="1"/>
    <col min="12290" max="12290" width="60" style="2" customWidth="1"/>
    <col min="12291" max="12291" width="12.25" style="2" customWidth="1"/>
    <col min="12292" max="12292" width="13.625" style="2" customWidth="1"/>
    <col min="12293" max="12293" width="4.875" style="2" customWidth="1"/>
    <col min="12294" max="12294" width="9" style="2"/>
    <col min="12295" max="12295" width="10.375" style="2" customWidth="1"/>
    <col min="12296" max="12544" width="9" style="2"/>
    <col min="12545" max="12545" width="4.75" style="2" customWidth="1"/>
    <col min="12546" max="12546" width="60" style="2" customWidth="1"/>
    <col min="12547" max="12547" width="12.25" style="2" customWidth="1"/>
    <col min="12548" max="12548" width="13.625" style="2" customWidth="1"/>
    <col min="12549" max="12549" width="4.875" style="2" customWidth="1"/>
    <col min="12550" max="12550" width="9" style="2"/>
    <col min="12551" max="12551" width="10.375" style="2" customWidth="1"/>
    <col min="12552" max="12800" width="9" style="2"/>
    <col min="12801" max="12801" width="4.75" style="2" customWidth="1"/>
    <col min="12802" max="12802" width="60" style="2" customWidth="1"/>
    <col min="12803" max="12803" width="12.25" style="2" customWidth="1"/>
    <col min="12804" max="12804" width="13.625" style="2" customWidth="1"/>
    <col min="12805" max="12805" width="4.875" style="2" customWidth="1"/>
    <col min="12806" max="12806" width="9" style="2"/>
    <col min="12807" max="12807" width="10.375" style="2" customWidth="1"/>
    <col min="12808" max="13056" width="9" style="2"/>
    <col min="13057" max="13057" width="4.75" style="2" customWidth="1"/>
    <col min="13058" max="13058" width="60" style="2" customWidth="1"/>
    <col min="13059" max="13059" width="12.25" style="2" customWidth="1"/>
    <col min="13060" max="13060" width="13.625" style="2" customWidth="1"/>
    <col min="13061" max="13061" width="4.875" style="2" customWidth="1"/>
    <col min="13062" max="13062" width="9" style="2"/>
    <col min="13063" max="13063" width="10.375" style="2" customWidth="1"/>
    <col min="13064" max="13312" width="9" style="2"/>
    <col min="13313" max="13313" width="4.75" style="2" customWidth="1"/>
    <col min="13314" max="13314" width="60" style="2" customWidth="1"/>
    <col min="13315" max="13315" width="12.25" style="2" customWidth="1"/>
    <col min="13316" max="13316" width="13.625" style="2" customWidth="1"/>
    <col min="13317" max="13317" width="4.875" style="2" customWidth="1"/>
    <col min="13318" max="13318" width="9" style="2"/>
    <col min="13319" max="13319" width="10.375" style="2" customWidth="1"/>
    <col min="13320" max="13568" width="9" style="2"/>
    <col min="13569" max="13569" width="4.75" style="2" customWidth="1"/>
    <col min="13570" max="13570" width="60" style="2" customWidth="1"/>
    <col min="13571" max="13571" width="12.25" style="2" customWidth="1"/>
    <col min="13572" max="13572" width="13.625" style="2" customWidth="1"/>
    <col min="13573" max="13573" width="4.875" style="2" customWidth="1"/>
    <col min="13574" max="13574" width="9" style="2"/>
    <col min="13575" max="13575" width="10.375" style="2" customWidth="1"/>
    <col min="13576" max="13824" width="9" style="2"/>
    <col min="13825" max="13825" width="4.75" style="2" customWidth="1"/>
    <col min="13826" max="13826" width="60" style="2" customWidth="1"/>
    <col min="13827" max="13827" width="12.25" style="2" customWidth="1"/>
    <col min="13828" max="13828" width="13.625" style="2" customWidth="1"/>
    <col min="13829" max="13829" width="4.875" style="2" customWidth="1"/>
    <col min="13830" max="13830" width="9" style="2"/>
    <col min="13831" max="13831" width="10.375" style="2" customWidth="1"/>
    <col min="13832" max="14080" width="9" style="2"/>
    <col min="14081" max="14081" width="4.75" style="2" customWidth="1"/>
    <col min="14082" max="14082" width="60" style="2" customWidth="1"/>
    <col min="14083" max="14083" width="12.25" style="2" customWidth="1"/>
    <col min="14084" max="14084" width="13.625" style="2" customWidth="1"/>
    <col min="14085" max="14085" width="4.875" style="2" customWidth="1"/>
    <col min="14086" max="14086" width="9" style="2"/>
    <col min="14087" max="14087" width="10.375" style="2" customWidth="1"/>
    <col min="14088" max="14336" width="9" style="2"/>
    <col min="14337" max="14337" width="4.75" style="2" customWidth="1"/>
    <col min="14338" max="14338" width="60" style="2" customWidth="1"/>
    <col min="14339" max="14339" width="12.25" style="2" customWidth="1"/>
    <col min="14340" max="14340" width="13.625" style="2" customWidth="1"/>
    <col min="14341" max="14341" width="4.875" style="2" customWidth="1"/>
    <col min="14342" max="14342" width="9" style="2"/>
    <col min="14343" max="14343" width="10.375" style="2" customWidth="1"/>
    <col min="14344" max="14592" width="9" style="2"/>
    <col min="14593" max="14593" width="4.75" style="2" customWidth="1"/>
    <col min="14594" max="14594" width="60" style="2" customWidth="1"/>
    <col min="14595" max="14595" width="12.25" style="2" customWidth="1"/>
    <col min="14596" max="14596" width="13.625" style="2" customWidth="1"/>
    <col min="14597" max="14597" width="4.875" style="2" customWidth="1"/>
    <col min="14598" max="14598" width="9" style="2"/>
    <col min="14599" max="14599" width="10.375" style="2" customWidth="1"/>
    <col min="14600" max="14848" width="9" style="2"/>
    <col min="14849" max="14849" width="4.75" style="2" customWidth="1"/>
    <col min="14850" max="14850" width="60" style="2" customWidth="1"/>
    <col min="14851" max="14851" width="12.25" style="2" customWidth="1"/>
    <col min="14852" max="14852" width="13.625" style="2" customWidth="1"/>
    <col min="14853" max="14853" width="4.875" style="2" customWidth="1"/>
    <col min="14854" max="14854" width="9" style="2"/>
    <col min="14855" max="14855" width="10.375" style="2" customWidth="1"/>
    <col min="14856" max="15104" width="9" style="2"/>
    <col min="15105" max="15105" width="4.75" style="2" customWidth="1"/>
    <col min="15106" max="15106" width="60" style="2" customWidth="1"/>
    <col min="15107" max="15107" width="12.25" style="2" customWidth="1"/>
    <col min="15108" max="15108" width="13.625" style="2" customWidth="1"/>
    <col min="15109" max="15109" width="4.875" style="2" customWidth="1"/>
    <col min="15110" max="15110" width="9" style="2"/>
    <col min="15111" max="15111" width="10.375" style="2" customWidth="1"/>
    <col min="15112" max="15360" width="9" style="2"/>
    <col min="15361" max="15361" width="4.75" style="2" customWidth="1"/>
    <col min="15362" max="15362" width="60" style="2" customWidth="1"/>
    <col min="15363" max="15363" width="12.25" style="2" customWidth="1"/>
    <col min="15364" max="15364" width="13.625" style="2" customWidth="1"/>
    <col min="15365" max="15365" width="4.875" style="2" customWidth="1"/>
    <col min="15366" max="15366" width="9" style="2"/>
    <col min="15367" max="15367" width="10.375" style="2" customWidth="1"/>
    <col min="15368" max="15616" width="9" style="2"/>
    <col min="15617" max="15617" width="4.75" style="2" customWidth="1"/>
    <col min="15618" max="15618" width="60" style="2" customWidth="1"/>
    <col min="15619" max="15619" width="12.25" style="2" customWidth="1"/>
    <col min="15620" max="15620" width="13.625" style="2" customWidth="1"/>
    <col min="15621" max="15621" width="4.875" style="2" customWidth="1"/>
    <col min="15622" max="15622" width="9" style="2"/>
    <col min="15623" max="15623" width="10.375" style="2" customWidth="1"/>
    <col min="15624" max="15872" width="9" style="2"/>
    <col min="15873" max="15873" width="4.75" style="2" customWidth="1"/>
    <col min="15874" max="15874" width="60" style="2" customWidth="1"/>
    <col min="15875" max="15875" width="12.25" style="2" customWidth="1"/>
    <col min="15876" max="15876" width="13.625" style="2" customWidth="1"/>
    <col min="15877" max="15877" width="4.875" style="2" customWidth="1"/>
    <col min="15878" max="15878" width="9" style="2"/>
    <col min="15879" max="15879" width="10.375" style="2" customWidth="1"/>
    <col min="15880" max="16128" width="9" style="2"/>
    <col min="16129" max="16129" width="4.75" style="2" customWidth="1"/>
    <col min="16130" max="16130" width="60" style="2" customWidth="1"/>
    <col min="16131" max="16131" width="12.25" style="2" customWidth="1"/>
    <col min="16132" max="16132" width="13.625" style="2" customWidth="1"/>
    <col min="16133" max="16133" width="4.875" style="2" customWidth="1"/>
    <col min="16134" max="16134" width="9" style="2"/>
    <col min="16135" max="16135" width="10.375" style="2" customWidth="1"/>
    <col min="16136" max="16384" width="9" style="2"/>
  </cols>
  <sheetData>
    <row r="1" spans="1:8" ht="36" customHeight="1" x14ac:dyDescent="0.15">
      <c r="A1" s="167" t="s">
        <v>142</v>
      </c>
      <c r="C1" s="286" t="str">
        <f>IF(COUNTIF(E3:E99,"X")&gt;0,"X=入力項目に漏れ有り","")</f>
        <v/>
      </c>
      <c r="D1" s="286"/>
      <c r="E1" s="286"/>
      <c r="F1" s="89">
        <f>MAX(F3:F100)</f>
        <v>0</v>
      </c>
      <c r="G1" s="168">
        <f>IF(MAX(G3:G100)=0,"",MAX(G3:G100))</f>
        <v>45460</v>
      </c>
      <c r="H1" s="169"/>
    </row>
    <row r="2" spans="1:8" s="172" customFormat="1" ht="27.75" customHeight="1" x14ac:dyDescent="0.15">
      <c r="A2" s="132" t="s">
        <v>143</v>
      </c>
      <c r="B2" s="132" t="s">
        <v>144</v>
      </c>
      <c r="C2" s="170" t="s">
        <v>145</v>
      </c>
      <c r="D2" s="132" t="s">
        <v>146</v>
      </c>
      <c r="E2" s="171"/>
      <c r="F2" s="128"/>
      <c r="G2" s="168"/>
    </row>
    <row r="3" spans="1:8" s="178" customFormat="1" ht="27" x14ac:dyDescent="0.15">
      <c r="A3" s="173">
        <v>0</v>
      </c>
      <c r="B3" s="174" t="s">
        <v>148</v>
      </c>
      <c r="C3" s="175">
        <v>45460</v>
      </c>
      <c r="D3" s="174" t="s">
        <v>147</v>
      </c>
      <c r="E3" s="176"/>
      <c r="F3" s="177">
        <v>0</v>
      </c>
      <c r="G3" s="168">
        <f>IF(C3=0,"",C3)</f>
        <v>45460</v>
      </c>
    </row>
    <row r="4" spans="1:8" s="178" customFormat="1" x14ac:dyDescent="0.15">
      <c r="A4" s="173"/>
      <c r="B4" s="174"/>
      <c r="C4" s="175"/>
      <c r="D4" s="174"/>
      <c r="E4" s="176" t="str">
        <f>IF(OR(AND(B4="",C4="",D4=""),AND(B4&lt;&gt;"",C4&lt;&gt;"",D4&lt;&gt;"")),"","X")</f>
        <v/>
      </c>
      <c r="F4" s="177" t="str">
        <f>IF(AND(B4&lt;&gt;"",C4&lt;&gt;"",D4&lt;&gt;""),A4,"")</f>
        <v/>
      </c>
      <c r="G4" s="168" t="str">
        <f>IF(AND(B4&lt;&gt;"",C4&lt;&gt;"",D4&lt;&gt;""),C4,"")</f>
        <v/>
      </c>
    </row>
    <row r="5" spans="1:8" s="178" customFormat="1" x14ac:dyDescent="0.15">
      <c r="A5" s="173"/>
      <c r="B5" s="174"/>
      <c r="C5" s="175"/>
      <c r="D5" s="174"/>
      <c r="E5" s="176" t="str">
        <f t="shared" ref="E5:E68" si="0">IF(OR(AND(B5="",C5="",D5=""),AND(B5&lt;&gt;"",C5&lt;&gt;"",D5&lt;&gt;"")),"","X")</f>
        <v/>
      </c>
      <c r="F5" s="177" t="str">
        <f>IF(AND(B5&lt;&gt;"",C5&lt;&gt;"",D5&lt;&gt;""),A5,"")</f>
        <v/>
      </c>
      <c r="G5" s="168" t="str">
        <f t="shared" ref="G5:G68" si="1">IF(AND(B5&lt;&gt;"",C5&lt;&gt;"",D5&lt;&gt;""),C5,"")</f>
        <v/>
      </c>
    </row>
    <row r="6" spans="1:8" s="178" customFormat="1" x14ac:dyDescent="0.15">
      <c r="A6" s="173"/>
      <c r="B6" s="174"/>
      <c r="C6" s="175"/>
      <c r="D6" s="174"/>
      <c r="E6" s="176" t="str">
        <f t="shared" si="0"/>
        <v/>
      </c>
      <c r="F6" s="177" t="str">
        <f>IF(AND(B6&lt;&gt;"",C6&lt;&gt;"",D6&lt;&gt;""),A6,"")</f>
        <v/>
      </c>
      <c r="G6" s="168" t="str">
        <f t="shared" si="1"/>
        <v/>
      </c>
    </row>
    <row r="7" spans="1:8" s="178" customFormat="1" x14ac:dyDescent="0.15">
      <c r="A7" s="173"/>
      <c r="B7" s="174"/>
      <c r="C7" s="175"/>
      <c r="D7" s="174"/>
      <c r="E7" s="176" t="str">
        <f t="shared" si="0"/>
        <v/>
      </c>
      <c r="F7" s="177" t="str">
        <f t="shared" ref="F7:F70" si="2">IF(AND(B7&lt;&gt;"",C7&lt;&gt;"",D7&lt;&gt;""),A7,"")</f>
        <v/>
      </c>
      <c r="G7" s="168" t="str">
        <f t="shared" si="1"/>
        <v/>
      </c>
    </row>
    <row r="8" spans="1:8" s="178" customFormat="1" x14ac:dyDescent="0.15">
      <c r="A8" s="173"/>
      <c r="B8" s="174"/>
      <c r="C8" s="175"/>
      <c r="D8" s="174"/>
      <c r="E8" s="176" t="str">
        <f t="shared" si="0"/>
        <v/>
      </c>
      <c r="F8" s="177" t="str">
        <f t="shared" si="2"/>
        <v/>
      </c>
      <c r="G8" s="168" t="str">
        <f t="shared" si="1"/>
        <v/>
      </c>
    </row>
    <row r="9" spans="1:8" s="178" customFormat="1" x14ac:dyDescent="0.15">
      <c r="A9" s="173"/>
      <c r="B9" s="174"/>
      <c r="C9" s="175"/>
      <c r="D9" s="174"/>
      <c r="E9" s="176" t="str">
        <f t="shared" si="0"/>
        <v/>
      </c>
      <c r="F9" s="177" t="str">
        <f t="shared" si="2"/>
        <v/>
      </c>
      <c r="G9" s="168" t="str">
        <f t="shared" si="1"/>
        <v/>
      </c>
    </row>
    <row r="10" spans="1:8" s="178" customFormat="1" x14ac:dyDescent="0.15">
      <c r="A10" s="173"/>
      <c r="B10" s="174"/>
      <c r="C10" s="175"/>
      <c r="D10" s="174"/>
      <c r="E10" s="176" t="str">
        <f t="shared" si="0"/>
        <v/>
      </c>
      <c r="F10" s="177" t="str">
        <f t="shared" si="2"/>
        <v/>
      </c>
      <c r="G10" s="168" t="str">
        <f t="shared" si="1"/>
        <v/>
      </c>
    </row>
    <row r="11" spans="1:8" s="178" customFormat="1" x14ac:dyDescent="0.15">
      <c r="A11" s="173"/>
      <c r="B11" s="174"/>
      <c r="C11" s="175"/>
      <c r="D11" s="174"/>
      <c r="E11" s="176" t="str">
        <f t="shared" si="0"/>
        <v/>
      </c>
      <c r="F11" s="177" t="str">
        <f t="shared" si="2"/>
        <v/>
      </c>
      <c r="G11" s="168" t="str">
        <f t="shared" si="1"/>
        <v/>
      </c>
    </row>
    <row r="12" spans="1:8" s="178" customFormat="1" x14ac:dyDescent="0.15">
      <c r="A12" s="173"/>
      <c r="B12" s="174"/>
      <c r="C12" s="175"/>
      <c r="D12" s="174"/>
      <c r="E12" s="176" t="str">
        <f t="shared" si="0"/>
        <v/>
      </c>
      <c r="F12" s="177" t="str">
        <f t="shared" si="2"/>
        <v/>
      </c>
      <c r="G12" s="168" t="str">
        <f t="shared" si="1"/>
        <v/>
      </c>
    </row>
    <row r="13" spans="1:8" s="178" customFormat="1" x14ac:dyDescent="0.15">
      <c r="A13" s="173"/>
      <c r="B13" s="174"/>
      <c r="C13" s="175"/>
      <c r="D13" s="174"/>
      <c r="E13" s="176" t="str">
        <f t="shared" si="0"/>
        <v/>
      </c>
      <c r="F13" s="177" t="str">
        <f t="shared" si="2"/>
        <v/>
      </c>
      <c r="G13" s="168" t="str">
        <f t="shared" si="1"/>
        <v/>
      </c>
    </row>
    <row r="14" spans="1:8" s="178" customFormat="1" x14ac:dyDescent="0.15">
      <c r="A14" s="173"/>
      <c r="B14" s="174"/>
      <c r="C14" s="175"/>
      <c r="D14" s="174"/>
      <c r="E14" s="176" t="str">
        <f t="shared" si="0"/>
        <v/>
      </c>
      <c r="F14" s="177" t="str">
        <f t="shared" si="2"/>
        <v/>
      </c>
      <c r="G14" s="168" t="str">
        <f t="shared" si="1"/>
        <v/>
      </c>
    </row>
    <row r="15" spans="1:8" s="178" customFormat="1" x14ac:dyDescent="0.15">
      <c r="A15" s="173"/>
      <c r="B15" s="174"/>
      <c r="C15" s="175"/>
      <c r="D15" s="174"/>
      <c r="E15" s="176" t="str">
        <f t="shared" si="0"/>
        <v/>
      </c>
      <c r="F15" s="177" t="str">
        <f t="shared" si="2"/>
        <v/>
      </c>
      <c r="G15" s="168" t="str">
        <f t="shared" si="1"/>
        <v/>
      </c>
    </row>
    <row r="16" spans="1:8" s="178" customFormat="1" x14ac:dyDescent="0.15">
      <c r="A16" s="173"/>
      <c r="B16" s="174"/>
      <c r="C16" s="175"/>
      <c r="D16" s="174"/>
      <c r="E16" s="176" t="str">
        <f t="shared" si="0"/>
        <v/>
      </c>
      <c r="F16" s="177" t="str">
        <f t="shared" si="2"/>
        <v/>
      </c>
      <c r="G16" s="168" t="str">
        <f t="shared" si="1"/>
        <v/>
      </c>
    </row>
    <row r="17" spans="1:7" s="178" customFormat="1" x14ac:dyDescent="0.15">
      <c r="A17" s="173"/>
      <c r="B17" s="174"/>
      <c r="C17" s="175"/>
      <c r="D17" s="174"/>
      <c r="E17" s="176" t="str">
        <f t="shared" si="0"/>
        <v/>
      </c>
      <c r="F17" s="177" t="str">
        <f t="shared" si="2"/>
        <v/>
      </c>
      <c r="G17" s="168" t="str">
        <f t="shared" si="1"/>
        <v/>
      </c>
    </row>
    <row r="18" spans="1:7" s="178" customFormat="1" x14ac:dyDescent="0.15">
      <c r="A18" s="173"/>
      <c r="B18" s="174"/>
      <c r="C18" s="175"/>
      <c r="D18" s="174"/>
      <c r="E18" s="176" t="str">
        <f t="shared" si="0"/>
        <v/>
      </c>
      <c r="F18" s="177" t="str">
        <f t="shared" si="2"/>
        <v/>
      </c>
      <c r="G18" s="168" t="str">
        <f t="shared" si="1"/>
        <v/>
      </c>
    </row>
    <row r="19" spans="1:7" s="178" customFormat="1" x14ac:dyDescent="0.15">
      <c r="A19" s="173"/>
      <c r="B19" s="174"/>
      <c r="C19" s="175"/>
      <c r="D19" s="174"/>
      <c r="E19" s="176" t="str">
        <f t="shared" si="0"/>
        <v/>
      </c>
      <c r="F19" s="177" t="str">
        <f t="shared" si="2"/>
        <v/>
      </c>
      <c r="G19" s="168" t="str">
        <f t="shared" si="1"/>
        <v/>
      </c>
    </row>
    <row r="20" spans="1:7" s="178" customFormat="1" x14ac:dyDescent="0.15">
      <c r="A20" s="173"/>
      <c r="B20" s="174"/>
      <c r="C20" s="175"/>
      <c r="D20" s="174"/>
      <c r="E20" s="176" t="str">
        <f t="shared" si="0"/>
        <v/>
      </c>
      <c r="F20" s="177" t="str">
        <f t="shared" si="2"/>
        <v/>
      </c>
      <c r="G20" s="168" t="str">
        <f t="shared" si="1"/>
        <v/>
      </c>
    </row>
    <row r="21" spans="1:7" s="178" customFormat="1" x14ac:dyDescent="0.15">
      <c r="A21" s="173"/>
      <c r="B21" s="174"/>
      <c r="C21" s="175"/>
      <c r="D21" s="174"/>
      <c r="E21" s="176" t="str">
        <f t="shared" si="0"/>
        <v/>
      </c>
      <c r="F21" s="177" t="str">
        <f t="shared" si="2"/>
        <v/>
      </c>
      <c r="G21" s="168" t="str">
        <f t="shared" si="1"/>
        <v/>
      </c>
    </row>
    <row r="22" spans="1:7" s="178" customFormat="1" x14ac:dyDescent="0.15">
      <c r="A22" s="173"/>
      <c r="B22" s="174"/>
      <c r="C22" s="175"/>
      <c r="D22" s="174"/>
      <c r="E22" s="176" t="str">
        <f t="shared" si="0"/>
        <v/>
      </c>
      <c r="F22" s="177" t="str">
        <f t="shared" si="2"/>
        <v/>
      </c>
      <c r="G22" s="168" t="str">
        <f t="shared" si="1"/>
        <v/>
      </c>
    </row>
    <row r="23" spans="1:7" s="178" customFormat="1" x14ac:dyDescent="0.15">
      <c r="A23" s="179"/>
      <c r="B23" s="174"/>
      <c r="C23" s="175"/>
      <c r="D23" s="174"/>
      <c r="E23" s="176" t="str">
        <f t="shared" si="0"/>
        <v/>
      </c>
      <c r="F23" s="177" t="str">
        <f t="shared" si="2"/>
        <v/>
      </c>
      <c r="G23" s="168" t="str">
        <f t="shared" si="1"/>
        <v/>
      </c>
    </row>
    <row r="24" spans="1:7" s="178" customFormat="1" x14ac:dyDescent="0.15">
      <c r="A24" s="173"/>
      <c r="B24" s="174"/>
      <c r="C24" s="175"/>
      <c r="D24" s="174"/>
      <c r="E24" s="176" t="str">
        <f t="shared" si="0"/>
        <v/>
      </c>
      <c r="F24" s="177" t="str">
        <f t="shared" si="2"/>
        <v/>
      </c>
      <c r="G24" s="168" t="str">
        <f t="shared" si="1"/>
        <v/>
      </c>
    </row>
    <row r="25" spans="1:7" s="178" customFormat="1" x14ac:dyDescent="0.15">
      <c r="A25" s="173"/>
      <c r="B25" s="174"/>
      <c r="C25" s="175"/>
      <c r="D25" s="174"/>
      <c r="E25" s="176" t="str">
        <f t="shared" si="0"/>
        <v/>
      </c>
      <c r="F25" s="177" t="str">
        <f t="shared" si="2"/>
        <v/>
      </c>
      <c r="G25" s="168" t="str">
        <f t="shared" si="1"/>
        <v/>
      </c>
    </row>
    <row r="26" spans="1:7" s="178" customFormat="1" x14ac:dyDescent="0.15">
      <c r="A26" s="173"/>
      <c r="B26" s="174"/>
      <c r="C26" s="175"/>
      <c r="D26" s="174"/>
      <c r="E26" s="176" t="str">
        <f t="shared" si="0"/>
        <v/>
      </c>
      <c r="F26" s="177" t="str">
        <f t="shared" si="2"/>
        <v/>
      </c>
      <c r="G26" s="168" t="str">
        <f t="shared" si="1"/>
        <v/>
      </c>
    </row>
    <row r="27" spans="1:7" s="178" customFormat="1" x14ac:dyDescent="0.15">
      <c r="A27" s="173"/>
      <c r="B27" s="174"/>
      <c r="C27" s="173"/>
      <c r="D27" s="174"/>
      <c r="E27" s="176" t="str">
        <f t="shared" si="0"/>
        <v/>
      </c>
      <c r="F27" s="177" t="str">
        <f t="shared" si="2"/>
        <v/>
      </c>
      <c r="G27" s="168" t="str">
        <f t="shared" si="1"/>
        <v/>
      </c>
    </row>
    <row r="28" spans="1:7" s="178" customFormat="1" x14ac:dyDescent="0.15">
      <c r="A28" s="173"/>
      <c r="B28" s="174"/>
      <c r="C28" s="173"/>
      <c r="D28" s="174"/>
      <c r="E28" s="176" t="str">
        <f t="shared" si="0"/>
        <v/>
      </c>
      <c r="F28" s="177" t="str">
        <f t="shared" si="2"/>
        <v/>
      </c>
      <c r="G28" s="168" t="str">
        <f t="shared" si="1"/>
        <v/>
      </c>
    </row>
    <row r="29" spans="1:7" s="178" customFormat="1" x14ac:dyDescent="0.15">
      <c r="A29" s="173"/>
      <c r="B29" s="174"/>
      <c r="C29" s="173"/>
      <c r="D29" s="174"/>
      <c r="E29" s="176" t="str">
        <f t="shared" si="0"/>
        <v/>
      </c>
      <c r="F29" s="177" t="str">
        <f t="shared" si="2"/>
        <v/>
      </c>
      <c r="G29" s="168" t="str">
        <f t="shared" si="1"/>
        <v/>
      </c>
    </row>
    <row r="30" spans="1:7" s="178" customFormat="1" x14ac:dyDescent="0.15">
      <c r="A30" s="173"/>
      <c r="B30" s="174"/>
      <c r="C30" s="173"/>
      <c r="D30" s="174"/>
      <c r="E30" s="176" t="str">
        <f t="shared" si="0"/>
        <v/>
      </c>
      <c r="F30" s="177" t="str">
        <f t="shared" si="2"/>
        <v/>
      </c>
      <c r="G30" s="168" t="str">
        <f t="shared" si="1"/>
        <v/>
      </c>
    </row>
    <row r="31" spans="1:7" s="178" customFormat="1" x14ac:dyDescent="0.15">
      <c r="A31" s="173"/>
      <c r="B31" s="174"/>
      <c r="C31" s="173"/>
      <c r="D31" s="174"/>
      <c r="E31" s="176" t="str">
        <f t="shared" si="0"/>
        <v/>
      </c>
      <c r="F31" s="177" t="str">
        <f t="shared" si="2"/>
        <v/>
      </c>
      <c r="G31" s="168" t="str">
        <f t="shared" si="1"/>
        <v/>
      </c>
    </row>
    <row r="32" spans="1:7" s="178" customFormat="1" x14ac:dyDescent="0.15">
      <c r="A32" s="173"/>
      <c r="B32" s="174"/>
      <c r="C32" s="173"/>
      <c r="D32" s="174"/>
      <c r="E32" s="176" t="str">
        <f t="shared" si="0"/>
        <v/>
      </c>
      <c r="F32" s="177" t="str">
        <f t="shared" si="2"/>
        <v/>
      </c>
      <c r="G32" s="168" t="str">
        <f t="shared" si="1"/>
        <v/>
      </c>
    </row>
    <row r="33" spans="1:7" s="178" customFormat="1" x14ac:dyDescent="0.15">
      <c r="A33" s="180"/>
      <c r="E33" s="176" t="str">
        <f t="shared" si="0"/>
        <v/>
      </c>
      <c r="F33" s="177" t="str">
        <f t="shared" si="2"/>
        <v/>
      </c>
      <c r="G33" s="168" t="str">
        <f t="shared" si="1"/>
        <v/>
      </c>
    </row>
    <row r="34" spans="1:7" s="178" customFormat="1" x14ac:dyDescent="0.15">
      <c r="A34" s="180"/>
      <c r="E34" s="176" t="str">
        <f t="shared" si="0"/>
        <v/>
      </c>
      <c r="F34" s="177" t="str">
        <f t="shared" si="2"/>
        <v/>
      </c>
      <c r="G34" s="168" t="str">
        <f t="shared" si="1"/>
        <v/>
      </c>
    </row>
    <row r="35" spans="1:7" s="178" customFormat="1" x14ac:dyDescent="0.15">
      <c r="A35" s="180"/>
      <c r="E35" s="176" t="str">
        <f t="shared" si="0"/>
        <v/>
      </c>
      <c r="F35" s="177" t="str">
        <f t="shared" si="2"/>
        <v/>
      </c>
      <c r="G35" s="168" t="str">
        <f t="shared" si="1"/>
        <v/>
      </c>
    </row>
    <row r="36" spans="1:7" s="178" customFormat="1" x14ac:dyDescent="0.15">
      <c r="A36" s="180"/>
      <c r="E36" s="176" t="str">
        <f t="shared" si="0"/>
        <v/>
      </c>
      <c r="F36" s="177" t="str">
        <f t="shared" si="2"/>
        <v/>
      </c>
      <c r="G36" s="168" t="str">
        <f t="shared" si="1"/>
        <v/>
      </c>
    </row>
    <row r="37" spans="1:7" s="178" customFormat="1" x14ac:dyDescent="0.15">
      <c r="A37" s="180"/>
      <c r="E37" s="176" t="str">
        <f t="shared" si="0"/>
        <v/>
      </c>
      <c r="F37" s="177" t="str">
        <f t="shared" si="2"/>
        <v/>
      </c>
      <c r="G37" s="168" t="str">
        <f t="shared" si="1"/>
        <v/>
      </c>
    </row>
    <row r="38" spans="1:7" s="178" customFormat="1" x14ac:dyDescent="0.15">
      <c r="A38" s="180"/>
      <c r="E38" s="176" t="str">
        <f t="shared" si="0"/>
        <v/>
      </c>
      <c r="F38" s="177" t="str">
        <f t="shared" si="2"/>
        <v/>
      </c>
      <c r="G38" s="168" t="str">
        <f t="shared" si="1"/>
        <v/>
      </c>
    </row>
    <row r="39" spans="1:7" s="178" customFormat="1" x14ac:dyDescent="0.15">
      <c r="A39" s="180"/>
      <c r="E39" s="176" t="str">
        <f t="shared" si="0"/>
        <v/>
      </c>
      <c r="F39" s="177" t="str">
        <f t="shared" si="2"/>
        <v/>
      </c>
      <c r="G39" s="168" t="str">
        <f t="shared" si="1"/>
        <v/>
      </c>
    </row>
    <row r="40" spans="1:7" s="178" customFormat="1" x14ac:dyDescent="0.15">
      <c r="A40" s="180"/>
      <c r="E40" s="176" t="str">
        <f t="shared" si="0"/>
        <v/>
      </c>
      <c r="F40" s="177" t="str">
        <f t="shared" si="2"/>
        <v/>
      </c>
      <c r="G40" s="168" t="str">
        <f t="shared" si="1"/>
        <v/>
      </c>
    </row>
    <row r="41" spans="1:7" s="178" customFormat="1" x14ac:dyDescent="0.15">
      <c r="A41" s="180"/>
      <c r="E41" s="176" t="str">
        <f t="shared" si="0"/>
        <v/>
      </c>
      <c r="F41" s="177" t="str">
        <f t="shared" si="2"/>
        <v/>
      </c>
      <c r="G41" s="168" t="str">
        <f t="shared" si="1"/>
        <v/>
      </c>
    </row>
    <row r="42" spans="1:7" s="178" customFormat="1" x14ac:dyDescent="0.15">
      <c r="A42" s="180"/>
      <c r="E42" s="176" t="str">
        <f t="shared" si="0"/>
        <v/>
      </c>
      <c r="F42" s="177" t="str">
        <f t="shared" si="2"/>
        <v/>
      </c>
      <c r="G42" s="168" t="str">
        <f t="shared" si="1"/>
        <v/>
      </c>
    </row>
    <row r="43" spans="1:7" s="178" customFormat="1" x14ac:dyDescent="0.15">
      <c r="A43" s="180"/>
      <c r="E43" s="176" t="str">
        <f t="shared" si="0"/>
        <v/>
      </c>
      <c r="F43" s="177" t="str">
        <f t="shared" si="2"/>
        <v/>
      </c>
      <c r="G43" s="168" t="str">
        <f t="shared" si="1"/>
        <v/>
      </c>
    </row>
    <row r="44" spans="1:7" s="178" customFormat="1" x14ac:dyDescent="0.15">
      <c r="A44" s="180"/>
      <c r="E44" s="176" t="str">
        <f t="shared" si="0"/>
        <v/>
      </c>
      <c r="F44" s="177" t="str">
        <f t="shared" si="2"/>
        <v/>
      </c>
      <c r="G44" s="168" t="str">
        <f t="shared" si="1"/>
        <v/>
      </c>
    </row>
    <row r="45" spans="1:7" s="178" customFormat="1" x14ac:dyDescent="0.15">
      <c r="A45" s="180"/>
      <c r="E45" s="176" t="str">
        <f t="shared" si="0"/>
        <v/>
      </c>
      <c r="F45" s="177" t="str">
        <f t="shared" si="2"/>
        <v/>
      </c>
      <c r="G45" s="168" t="str">
        <f t="shared" si="1"/>
        <v/>
      </c>
    </row>
    <row r="46" spans="1:7" s="178" customFormat="1" x14ac:dyDescent="0.15">
      <c r="A46" s="180"/>
      <c r="E46" s="176" t="str">
        <f t="shared" si="0"/>
        <v/>
      </c>
      <c r="F46" s="177" t="str">
        <f t="shared" si="2"/>
        <v/>
      </c>
      <c r="G46" s="168" t="str">
        <f t="shared" si="1"/>
        <v/>
      </c>
    </row>
    <row r="47" spans="1:7" s="178" customFormat="1" x14ac:dyDescent="0.15">
      <c r="A47" s="180"/>
      <c r="E47" s="176" t="str">
        <f t="shared" si="0"/>
        <v/>
      </c>
      <c r="F47" s="177" t="str">
        <f t="shared" si="2"/>
        <v/>
      </c>
      <c r="G47" s="168" t="str">
        <f t="shared" si="1"/>
        <v/>
      </c>
    </row>
    <row r="48" spans="1:7" s="178" customFormat="1" x14ac:dyDescent="0.15">
      <c r="A48" s="180"/>
      <c r="E48" s="176" t="str">
        <f t="shared" si="0"/>
        <v/>
      </c>
      <c r="F48" s="177" t="str">
        <f t="shared" si="2"/>
        <v/>
      </c>
      <c r="G48" s="168" t="str">
        <f t="shared" si="1"/>
        <v/>
      </c>
    </row>
    <row r="49" spans="1:7" s="178" customFormat="1" x14ac:dyDescent="0.15">
      <c r="A49" s="180"/>
      <c r="E49" s="176" t="str">
        <f t="shared" si="0"/>
        <v/>
      </c>
      <c r="F49" s="177" t="str">
        <f t="shared" si="2"/>
        <v/>
      </c>
      <c r="G49" s="168" t="str">
        <f t="shared" si="1"/>
        <v/>
      </c>
    </row>
    <row r="50" spans="1:7" s="178" customFormat="1" x14ac:dyDescent="0.15">
      <c r="A50" s="180"/>
      <c r="E50" s="176" t="str">
        <f t="shared" si="0"/>
        <v/>
      </c>
      <c r="F50" s="177" t="str">
        <f t="shared" si="2"/>
        <v/>
      </c>
      <c r="G50" s="168" t="str">
        <f t="shared" si="1"/>
        <v/>
      </c>
    </row>
    <row r="51" spans="1:7" s="178" customFormat="1" x14ac:dyDescent="0.15">
      <c r="A51" s="180"/>
      <c r="E51" s="176" t="str">
        <f t="shared" si="0"/>
        <v/>
      </c>
      <c r="F51" s="177" t="str">
        <f t="shared" si="2"/>
        <v/>
      </c>
      <c r="G51" s="168" t="str">
        <f t="shared" si="1"/>
        <v/>
      </c>
    </row>
    <row r="52" spans="1:7" s="178" customFormat="1" x14ac:dyDescent="0.15">
      <c r="A52" s="180"/>
      <c r="E52" s="176" t="str">
        <f t="shared" si="0"/>
        <v/>
      </c>
      <c r="F52" s="177" t="str">
        <f t="shared" si="2"/>
        <v/>
      </c>
      <c r="G52" s="168" t="str">
        <f t="shared" si="1"/>
        <v/>
      </c>
    </row>
    <row r="53" spans="1:7" s="178" customFormat="1" x14ac:dyDescent="0.15">
      <c r="A53" s="180"/>
      <c r="E53" s="176" t="str">
        <f t="shared" si="0"/>
        <v/>
      </c>
      <c r="F53" s="177" t="str">
        <f t="shared" si="2"/>
        <v/>
      </c>
      <c r="G53" s="168" t="str">
        <f t="shared" si="1"/>
        <v/>
      </c>
    </row>
    <row r="54" spans="1:7" s="178" customFormat="1" x14ac:dyDescent="0.15">
      <c r="A54" s="180"/>
      <c r="E54" s="176" t="str">
        <f t="shared" si="0"/>
        <v/>
      </c>
      <c r="F54" s="177" t="str">
        <f t="shared" si="2"/>
        <v/>
      </c>
      <c r="G54" s="168" t="str">
        <f t="shared" si="1"/>
        <v/>
      </c>
    </row>
    <row r="55" spans="1:7" s="178" customFormat="1" x14ac:dyDescent="0.15">
      <c r="A55" s="180"/>
      <c r="E55" s="176" t="str">
        <f t="shared" si="0"/>
        <v/>
      </c>
      <c r="F55" s="177" t="str">
        <f t="shared" si="2"/>
        <v/>
      </c>
      <c r="G55" s="168" t="str">
        <f t="shared" si="1"/>
        <v/>
      </c>
    </row>
    <row r="56" spans="1:7" s="178" customFormat="1" x14ac:dyDescent="0.15">
      <c r="A56" s="180"/>
      <c r="E56" s="176" t="str">
        <f t="shared" si="0"/>
        <v/>
      </c>
      <c r="F56" s="177" t="str">
        <f t="shared" si="2"/>
        <v/>
      </c>
      <c r="G56" s="168" t="str">
        <f t="shared" si="1"/>
        <v/>
      </c>
    </row>
    <row r="57" spans="1:7" s="178" customFormat="1" x14ac:dyDescent="0.15">
      <c r="A57" s="180"/>
      <c r="E57" s="176" t="str">
        <f t="shared" si="0"/>
        <v/>
      </c>
      <c r="F57" s="177" t="str">
        <f t="shared" si="2"/>
        <v/>
      </c>
      <c r="G57" s="168" t="str">
        <f t="shared" si="1"/>
        <v/>
      </c>
    </row>
    <row r="58" spans="1:7" s="178" customFormat="1" x14ac:dyDescent="0.15">
      <c r="A58" s="180"/>
      <c r="E58" s="176" t="str">
        <f t="shared" si="0"/>
        <v/>
      </c>
      <c r="F58" s="177" t="str">
        <f t="shared" si="2"/>
        <v/>
      </c>
      <c r="G58" s="168" t="str">
        <f t="shared" si="1"/>
        <v/>
      </c>
    </row>
    <row r="59" spans="1:7" s="178" customFormat="1" x14ac:dyDescent="0.15">
      <c r="A59" s="180"/>
      <c r="E59" s="176" t="str">
        <f t="shared" si="0"/>
        <v/>
      </c>
      <c r="F59" s="177" t="str">
        <f t="shared" si="2"/>
        <v/>
      </c>
      <c r="G59" s="168" t="str">
        <f t="shared" si="1"/>
        <v/>
      </c>
    </row>
    <row r="60" spans="1:7" s="178" customFormat="1" x14ac:dyDescent="0.15">
      <c r="A60" s="180"/>
      <c r="E60" s="176" t="str">
        <f t="shared" si="0"/>
        <v/>
      </c>
      <c r="F60" s="177" t="str">
        <f t="shared" si="2"/>
        <v/>
      </c>
      <c r="G60" s="168" t="str">
        <f t="shared" si="1"/>
        <v/>
      </c>
    </row>
    <row r="61" spans="1:7" s="178" customFormat="1" x14ac:dyDescent="0.15">
      <c r="A61" s="180"/>
      <c r="E61" s="176" t="str">
        <f t="shared" si="0"/>
        <v/>
      </c>
      <c r="F61" s="177" t="str">
        <f t="shared" si="2"/>
        <v/>
      </c>
      <c r="G61" s="168" t="str">
        <f t="shared" si="1"/>
        <v/>
      </c>
    </row>
    <row r="62" spans="1:7" s="178" customFormat="1" x14ac:dyDescent="0.15">
      <c r="A62" s="180"/>
      <c r="E62" s="176" t="str">
        <f t="shared" si="0"/>
        <v/>
      </c>
      <c r="F62" s="177" t="str">
        <f t="shared" si="2"/>
        <v/>
      </c>
      <c r="G62" s="168" t="str">
        <f t="shared" si="1"/>
        <v/>
      </c>
    </row>
    <row r="63" spans="1:7" s="178" customFormat="1" x14ac:dyDescent="0.15">
      <c r="A63" s="180"/>
      <c r="E63" s="176" t="str">
        <f t="shared" si="0"/>
        <v/>
      </c>
      <c r="F63" s="177" t="str">
        <f t="shared" si="2"/>
        <v/>
      </c>
      <c r="G63" s="168" t="str">
        <f t="shared" si="1"/>
        <v/>
      </c>
    </row>
    <row r="64" spans="1:7" s="178" customFormat="1" x14ac:dyDescent="0.15">
      <c r="A64" s="180"/>
      <c r="E64" s="176" t="str">
        <f t="shared" si="0"/>
        <v/>
      </c>
      <c r="F64" s="177" t="str">
        <f t="shared" si="2"/>
        <v/>
      </c>
      <c r="G64" s="168" t="str">
        <f t="shared" si="1"/>
        <v/>
      </c>
    </row>
    <row r="65" spans="1:7" s="178" customFormat="1" x14ac:dyDescent="0.15">
      <c r="A65" s="180"/>
      <c r="E65" s="176" t="str">
        <f t="shared" si="0"/>
        <v/>
      </c>
      <c r="F65" s="177" t="str">
        <f t="shared" si="2"/>
        <v/>
      </c>
      <c r="G65" s="168" t="str">
        <f t="shared" si="1"/>
        <v/>
      </c>
    </row>
    <row r="66" spans="1:7" s="178" customFormat="1" x14ac:dyDescent="0.15">
      <c r="A66" s="180"/>
      <c r="E66" s="176" t="str">
        <f t="shared" si="0"/>
        <v/>
      </c>
      <c r="F66" s="177" t="str">
        <f t="shared" si="2"/>
        <v/>
      </c>
      <c r="G66" s="168" t="str">
        <f t="shared" si="1"/>
        <v/>
      </c>
    </row>
    <row r="67" spans="1:7" s="178" customFormat="1" x14ac:dyDescent="0.15">
      <c r="A67" s="180"/>
      <c r="E67" s="176" t="str">
        <f t="shared" si="0"/>
        <v/>
      </c>
      <c r="F67" s="177" t="str">
        <f t="shared" si="2"/>
        <v/>
      </c>
      <c r="G67" s="168" t="str">
        <f t="shared" si="1"/>
        <v/>
      </c>
    </row>
    <row r="68" spans="1:7" s="178" customFormat="1" x14ac:dyDescent="0.15">
      <c r="A68" s="180"/>
      <c r="E68" s="176" t="str">
        <f t="shared" si="0"/>
        <v/>
      </c>
      <c r="F68" s="177" t="str">
        <f t="shared" si="2"/>
        <v/>
      </c>
      <c r="G68" s="168" t="str">
        <f t="shared" si="1"/>
        <v/>
      </c>
    </row>
    <row r="69" spans="1:7" s="178" customFormat="1" x14ac:dyDescent="0.15">
      <c r="A69" s="180"/>
      <c r="E69" s="176" t="str">
        <f t="shared" ref="E69:E100" si="3">IF(OR(AND(B69="",C69="",D69=""),AND(B69&lt;&gt;"",C69&lt;&gt;"",D69&lt;&gt;"")),"","X")</f>
        <v/>
      </c>
      <c r="F69" s="177" t="str">
        <f t="shared" si="2"/>
        <v/>
      </c>
      <c r="G69" s="168" t="str">
        <f t="shared" ref="G69:G99" si="4">IF(AND(B69&lt;&gt;"",C69&lt;&gt;"",D69&lt;&gt;""),C69,"")</f>
        <v/>
      </c>
    </row>
    <row r="70" spans="1:7" s="178" customFormat="1" x14ac:dyDescent="0.15">
      <c r="A70" s="180"/>
      <c r="E70" s="176" t="str">
        <f t="shared" si="3"/>
        <v/>
      </c>
      <c r="F70" s="177" t="str">
        <f t="shared" si="2"/>
        <v/>
      </c>
      <c r="G70" s="168" t="str">
        <f t="shared" si="4"/>
        <v/>
      </c>
    </row>
    <row r="71" spans="1:7" s="178" customFormat="1" x14ac:dyDescent="0.15">
      <c r="A71" s="180"/>
      <c r="E71" s="176" t="str">
        <f t="shared" si="3"/>
        <v/>
      </c>
      <c r="F71" s="177" t="str">
        <f t="shared" ref="F71:F100" si="5">IF(AND(B71&lt;&gt;"",C71&lt;&gt;"",D71&lt;&gt;""),A71,"")</f>
        <v/>
      </c>
      <c r="G71" s="168" t="str">
        <f t="shared" si="4"/>
        <v/>
      </c>
    </row>
    <row r="72" spans="1:7" s="178" customFormat="1" x14ac:dyDescent="0.15">
      <c r="A72" s="180"/>
      <c r="E72" s="176" t="str">
        <f t="shared" si="3"/>
        <v/>
      </c>
      <c r="F72" s="177" t="str">
        <f t="shared" si="5"/>
        <v/>
      </c>
      <c r="G72" s="168" t="str">
        <f t="shared" si="4"/>
        <v/>
      </c>
    </row>
    <row r="73" spans="1:7" s="178" customFormat="1" x14ac:dyDescent="0.15">
      <c r="A73" s="180"/>
      <c r="E73" s="176" t="str">
        <f t="shared" si="3"/>
        <v/>
      </c>
      <c r="F73" s="177" t="str">
        <f t="shared" si="5"/>
        <v/>
      </c>
      <c r="G73" s="168" t="str">
        <f t="shared" si="4"/>
        <v/>
      </c>
    </row>
    <row r="74" spans="1:7" s="178" customFormat="1" x14ac:dyDescent="0.15">
      <c r="A74" s="180"/>
      <c r="E74" s="176" t="str">
        <f t="shared" si="3"/>
        <v/>
      </c>
      <c r="F74" s="177" t="str">
        <f t="shared" si="5"/>
        <v/>
      </c>
      <c r="G74" s="168" t="str">
        <f t="shared" si="4"/>
        <v/>
      </c>
    </row>
    <row r="75" spans="1:7" s="178" customFormat="1" x14ac:dyDescent="0.15">
      <c r="A75" s="180"/>
      <c r="E75" s="176" t="str">
        <f t="shared" si="3"/>
        <v/>
      </c>
      <c r="F75" s="177" t="str">
        <f t="shared" si="5"/>
        <v/>
      </c>
      <c r="G75" s="168" t="str">
        <f t="shared" si="4"/>
        <v/>
      </c>
    </row>
    <row r="76" spans="1:7" s="178" customFormat="1" x14ac:dyDescent="0.15">
      <c r="A76" s="180"/>
      <c r="E76" s="176" t="str">
        <f t="shared" si="3"/>
        <v/>
      </c>
      <c r="F76" s="177" t="str">
        <f t="shared" si="5"/>
        <v/>
      </c>
      <c r="G76" s="168" t="str">
        <f t="shared" si="4"/>
        <v/>
      </c>
    </row>
    <row r="77" spans="1:7" s="178" customFormat="1" x14ac:dyDescent="0.15">
      <c r="A77" s="180"/>
      <c r="E77" s="176" t="str">
        <f t="shared" si="3"/>
        <v/>
      </c>
      <c r="F77" s="177" t="str">
        <f t="shared" si="5"/>
        <v/>
      </c>
      <c r="G77" s="168" t="str">
        <f t="shared" si="4"/>
        <v/>
      </c>
    </row>
    <row r="78" spans="1:7" s="178" customFormat="1" x14ac:dyDescent="0.15">
      <c r="A78" s="180"/>
      <c r="E78" s="176" t="str">
        <f t="shared" si="3"/>
        <v/>
      </c>
      <c r="F78" s="177" t="str">
        <f t="shared" si="5"/>
        <v/>
      </c>
      <c r="G78" s="168" t="str">
        <f t="shared" si="4"/>
        <v/>
      </c>
    </row>
    <row r="79" spans="1:7" s="178" customFormat="1" x14ac:dyDescent="0.15">
      <c r="A79" s="180"/>
      <c r="E79" s="176" t="str">
        <f t="shared" si="3"/>
        <v/>
      </c>
      <c r="F79" s="177" t="str">
        <f t="shared" si="5"/>
        <v/>
      </c>
      <c r="G79" s="168" t="str">
        <f t="shared" si="4"/>
        <v/>
      </c>
    </row>
    <row r="80" spans="1:7" s="178" customFormat="1" x14ac:dyDescent="0.15">
      <c r="A80" s="180"/>
      <c r="E80" s="176" t="str">
        <f t="shared" si="3"/>
        <v/>
      </c>
      <c r="F80" s="177" t="str">
        <f t="shared" si="5"/>
        <v/>
      </c>
      <c r="G80" s="168" t="str">
        <f t="shared" si="4"/>
        <v/>
      </c>
    </row>
    <row r="81" spans="1:7" s="178" customFormat="1" x14ac:dyDescent="0.15">
      <c r="A81" s="180"/>
      <c r="E81" s="176" t="str">
        <f t="shared" si="3"/>
        <v/>
      </c>
      <c r="F81" s="177" t="str">
        <f t="shared" si="5"/>
        <v/>
      </c>
      <c r="G81" s="168" t="str">
        <f t="shared" si="4"/>
        <v/>
      </c>
    </row>
    <row r="82" spans="1:7" s="178" customFormat="1" x14ac:dyDescent="0.15">
      <c r="A82" s="180"/>
      <c r="E82" s="176" t="str">
        <f t="shared" si="3"/>
        <v/>
      </c>
      <c r="F82" s="177" t="str">
        <f t="shared" si="5"/>
        <v/>
      </c>
      <c r="G82" s="168" t="str">
        <f t="shared" si="4"/>
        <v/>
      </c>
    </row>
    <row r="83" spans="1:7" s="178" customFormat="1" x14ac:dyDescent="0.15">
      <c r="A83" s="180"/>
      <c r="E83" s="176" t="str">
        <f t="shared" si="3"/>
        <v/>
      </c>
      <c r="F83" s="177" t="str">
        <f t="shared" si="5"/>
        <v/>
      </c>
      <c r="G83" s="168" t="str">
        <f t="shared" si="4"/>
        <v/>
      </c>
    </row>
    <row r="84" spans="1:7" s="178" customFormat="1" x14ac:dyDescent="0.15">
      <c r="A84" s="180"/>
      <c r="E84" s="176" t="str">
        <f t="shared" si="3"/>
        <v/>
      </c>
      <c r="F84" s="177" t="str">
        <f t="shared" si="5"/>
        <v/>
      </c>
      <c r="G84" s="168" t="str">
        <f t="shared" si="4"/>
        <v/>
      </c>
    </row>
    <row r="85" spans="1:7" s="178" customFormat="1" x14ac:dyDescent="0.15">
      <c r="A85" s="180"/>
      <c r="E85" s="176" t="str">
        <f t="shared" si="3"/>
        <v/>
      </c>
      <c r="F85" s="177" t="str">
        <f t="shared" si="5"/>
        <v/>
      </c>
      <c r="G85" s="168" t="str">
        <f t="shared" si="4"/>
        <v/>
      </c>
    </row>
    <row r="86" spans="1:7" s="178" customFormat="1" x14ac:dyDescent="0.15">
      <c r="A86" s="180"/>
      <c r="E86" s="176" t="str">
        <f t="shared" si="3"/>
        <v/>
      </c>
      <c r="F86" s="177" t="str">
        <f t="shared" si="5"/>
        <v/>
      </c>
      <c r="G86" s="168" t="str">
        <f t="shared" si="4"/>
        <v/>
      </c>
    </row>
    <row r="87" spans="1:7" s="178" customFormat="1" x14ac:dyDescent="0.15">
      <c r="A87" s="180"/>
      <c r="E87" s="176" t="str">
        <f t="shared" si="3"/>
        <v/>
      </c>
      <c r="F87" s="177" t="str">
        <f t="shared" si="5"/>
        <v/>
      </c>
      <c r="G87" s="168" t="str">
        <f t="shared" si="4"/>
        <v/>
      </c>
    </row>
    <row r="88" spans="1:7" s="178" customFormat="1" x14ac:dyDescent="0.15">
      <c r="A88" s="180"/>
      <c r="E88" s="176" t="str">
        <f t="shared" si="3"/>
        <v/>
      </c>
      <c r="F88" s="177" t="str">
        <f t="shared" si="5"/>
        <v/>
      </c>
      <c r="G88" s="168" t="str">
        <f t="shared" si="4"/>
        <v/>
      </c>
    </row>
    <row r="89" spans="1:7" s="178" customFormat="1" x14ac:dyDescent="0.15">
      <c r="A89" s="180"/>
      <c r="E89" s="176" t="str">
        <f t="shared" si="3"/>
        <v/>
      </c>
      <c r="F89" s="177" t="str">
        <f t="shared" si="5"/>
        <v/>
      </c>
      <c r="G89" s="168" t="str">
        <f t="shared" si="4"/>
        <v/>
      </c>
    </row>
    <row r="90" spans="1:7" s="178" customFormat="1" x14ac:dyDescent="0.15">
      <c r="A90" s="180"/>
      <c r="E90" s="176" t="str">
        <f t="shared" si="3"/>
        <v/>
      </c>
      <c r="F90" s="177" t="str">
        <f t="shared" si="5"/>
        <v/>
      </c>
      <c r="G90" s="168" t="str">
        <f t="shared" si="4"/>
        <v/>
      </c>
    </row>
    <row r="91" spans="1:7" s="178" customFormat="1" x14ac:dyDescent="0.15">
      <c r="A91" s="180"/>
      <c r="E91" s="176" t="str">
        <f t="shared" si="3"/>
        <v/>
      </c>
      <c r="F91" s="177" t="str">
        <f t="shared" si="5"/>
        <v/>
      </c>
      <c r="G91" s="168" t="str">
        <f t="shared" si="4"/>
        <v/>
      </c>
    </row>
    <row r="92" spans="1:7" s="178" customFormat="1" x14ac:dyDescent="0.15">
      <c r="A92" s="180"/>
      <c r="E92" s="176" t="str">
        <f t="shared" si="3"/>
        <v/>
      </c>
      <c r="F92" s="177" t="str">
        <f t="shared" si="5"/>
        <v/>
      </c>
      <c r="G92" s="168" t="str">
        <f t="shared" si="4"/>
        <v/>
      </c>
    </row>
    <row r="93" spans="1:7" s="178" customFormat="1" x14ac:dyDescent="0.15">
      <c r="A93" s="180"/>
      <c r="E93" s="176" t="str">
        <f t="shared" si="3"/>
        <v/>
      </c>
      <c r="F93" s="177" t="str">
        <f t="shared" si="5"/>
        <v/>
      </c>
      <c r="G93" s="168" t="str">
        <f t="shared" si="4"/>
        <v/>
      </c>
    </row>
    <row r="94" spans="1:7" s="178" customFormat="1" x14ac:dyDescent="0.15">
      <c r="A94" s="180"/>
      <c r="E94" s="176" t="str">
        <f t="shared" si="3"/>
        <v/>
      </c>
      <c r="F94" s="177" t="str">
        <f t="shared" si="5"/>
        <v/>
      </c>
      <c r="G94" s="168" t="str">
        <f t="shared" si="4"/>
        <v/>
      </c>
    </row>
    <row r="95" spans="1:7" s="178" customFormat="1" x14ac:dyDescent="0.15">
      <c r="A95" s="180"/>
      <c r="E95" s="176" t="str">
        <f t="shared" si="3"/>
        <v/>
      </c>
      <c r="F95" s="177" t="str">
        <f t="shared" si="5"/>
        <v/>
      </c>
      <c r="G95" s="168" t="str">
        <f t="shared" si="4"/>
        <v/>
      </c>
    </row>
    <row r="96" spans="1:7" s="178" customFormat="1" x14ac:dyDescent="0.15">
      <c r="A96" s="180"/>
      <c r="E96" s="176" t="str">
        <f t="shared" si="3"/>
        <v/>
      </c>
      <c r="F96" s="177" t="str">
        <f t="shared" si="5"/>
        <v/>
      </c>
      <c r="G96" s="168" t="str">
        <f t="shared" si="4"/>
        <v/>
      </c>
    </row>
    <row r="97" spans="1:7" s="178" customFormat="1" x14ac:dyDescent="0.15">
      <c r="A97" s="180"/>
      <c r="E97" s="176" t="str">
        <f t="shared" si="3"/>
        <v/>
      </c>
      <c r="F97" s="177" t="str">
        <f t="shared" si="5"/>
        <v/>
      </c>
      <c r="G97" s="168" t="str">
        <f t="shared" si="4"/>
        <v/>
      </c>
    </row>
    <row r="98" spans="1:7" s="178" customFormat="1" x14ac:dyDescent="0.15">
      <c r="A98" s="180"/>
      <c r="E98" s="176" t="str">
        <f t="shared" si="3"/>
        <v/>
      </c>
      <c r="F98" s="177" t="str">
        <f t="shared" si="5"/>
        <v/>
      </c>
      <c r="G98" s="168" t="str">
        <f t="shared" si="4"/>
        <v/>
      </c>
    </row>
    <row r="99" spans="1:7" s="178" customFormat="1" x14ac:dyDescent="0.15">
      <c r="A99" s="180"/>
      <c r="E99" s="176" t="str">
        <f t="shared" si="3"/>
        <v/>
      </c>
      <c r="F99" s="177" t="str">
        <f t="shared" si="5"/>
        <v/>
      </c>
      <c r="G99" s="168" t="str">
        <f t="shared" si="4"/>
        <v/>
      </c>
    </row>
    <row r="100" spans="1:7" s="178" customFormat="1" x14ac:dyDescent="0.15">
      <c r="A100" s="180"/>
      <c r="E100" s="176" t="str">
        <f t="shared" si="3"/>
        <v/>
      </c>
      <c r="F100" s="177" t="str">
        <f t="shared" si="5"/>
        <v/>
      </c>
      <c r="G100" s="168"/>
    </row>
    <row r="101" spans="1:7" s="178" customFormat="1" x14ac:dyDescent="0.15">
      <c r="A101" s="180"/>
      <c r="E101" s="176"/>
      <c r="F101" s="177"/>
      <c r="G101" s="181"/>
    </row>
    <row r="102" spans="1:7" s="178" customFormat="1" x14ac:dyDescent="0.15">
      <c r="A102" s="180"/>
      <c r="E102" s="176"/>
      <c r="F102" s="177"/>
      <c r="G102" s="181"/>
    </row>
    <row r="103" spans="1:7" s="178" customFormat="1" x14ac:dyDescent="0.15">
      <c r="A103" s="180"/>
      <c r="E103" s="176"/>
      <c r="F103" s="177"/>
      <c r="G103" s="181"/>
    </row>
    <row r="104" spans="1:7" s="178" customFormat="1" x14ac:dyDescent="0.15">
      <c r="A104" s="180"/>
      <c r="E104" s="176"/>
      <c r="F104" s="177"/>
      <c r="G104" s="181"/>
    </row>
    <row r="105" spans="1:7" s="178" customFormat="1" x14ac:dyDescent="0.15">
      <c r="A105" s="180"/>
      <c r="E105" s="176"/>
      <c r="F105" s="177"/>
      <c r="G105" s="181"/>
    </row>
    <row r="106" spans="1:7" s="178" customFormat="1" x14ac:dyDescent="0.15">
      <c r="A106" s="180"/>
      <c r="E106" s="176"/>
      <c r="F106" s="177"/>
      <c r="G106" s="181"/>
    </row>
    <row r="107" spans="1:7" s="178" customFormat="1" x14ac:dyDescent="0.15">
      <c r="A107" s="180"/>
      <c r="E107" s="176"/>
      <c r="F107" s="177"/>
      <c r="G107" s="181"/>
    </row>
    <row r="108" spans="1:7" s="178" customFormat="1" x14ac:dyDescent="0.15">
      <c r="A108" s="180"/>
      <c r="E108" s="176"/>
      <c r="F108" s="177"/>
      <c r="G108" s="181"/>
    </row>
    <row r="109" spans="1:7" s="178" customFormat="1" x14ac:dyDescent="0.15">
      <c r="A109" s="180"/>
      <c r="E109" s="176"/>
      <c r="F109" s="177"/>
      <c r="G109" s="181"/>
    </row>
    <row r="110" spans="1:7" s="178" customFormat="1" x14ac:dyDescent="0.15">
      <c r="A110" s="180"/>
      <c r="E110" s="176"/>
      <c r="F110" s="177"/>
      <c r="G110" s="181"/>
    </row>
    <row r="111" spans="1:7" s="178" customFormat="1" x14ac:dyDescent="0.15">
      <c r="A111" s="180"/>
      <c r="E111" s="176"/>
      <c r="F111" s="177"/>
      <c r="G111" s="181"/>
    </row>
    <row r="112" spans="1:7" s="178" customFormat="1" x14ac:dyDescent="0.15">
      <c r="A112" s="180"/>
      <c r="E112" s="176"/>
      <c r="F112" s="177"/>
      <c r="G112" s="181"/>
    </row>
    <row r="113" spans="1:7" s="178" customFormat="1" x14ac:dyDescent="0.15">
      <c r="A113" s="180"/>
      <c r="E113" s="176"/>
      <c r="F113" s="177"/>
      <c r="G113" s="181"/>
    </row>
    <row r="114" spans="1:7" s="178" customFormat="1" x14ac:dyDescent="0.15">
      <c r="A114" s="180"/>
      <c r="E114" s="176"/>
      <c r="F114" s="177"/>
      <c r="G114" s="181"/>
    </row>
    <row r="115" spans="1:7" s="178" customFormat="1" x14ac:dyDescent="0.15">
      <c r="A115" s="180"/>
      <c r="E115" s="176"/>
      <c r="F115" s="177"/>
      <c r="G115" s="181"/>
    </row>
    <row r="116" spans="1:7" s="178" customFormat="1" x14ac:dyDescent="0.15">
      <c r="A116" s="180"/>
      <c r="E116" s="176"/>
      <c r="F116" s="177"/>
      <c r="G116" s="181"/>
    </row>
    <row r="117" spans="1:7" s="178" customFormat="1" x14ac:dyDescent="0.15">
      <c r="A117" s="180"/>
      <c r="E117" s="176"/>
      <c r="F117" s="177"/>
      <c r="G117" s="181"/>
    </row>
    <row r="118" spans="1:7" s="178" customFormat="1" x14ac:dyDescent="0.15">
      <c r="A118" s="180"/>
      <c r="E118" s="176"/>
      <c r="F118" s="177"/>
      <c r="G118" s="181"/>
    </row>
    <row r="119" spans="1:7" s="178" customFormat="1" x14ac:dyDescent="0.15">
      <c r="A119" s="180"/>
      <c r="E119" s="176"/>
      <c r="F119" s="177"/>
      <c r="G119" s="181"/>
    </row>
    <row r="120" spans="1:7" s="178" customFormat="1" x14ac:dyDescent="0.15">
      <c r="A120" s="180"/>
      <c r="E120" s="176"/>
      <c r="F120" s="177"/>
      <c r="G120" s="181"/>
    </row>
    <row r="121" spans="1:7" s="178" customFormat="1" x14ac:dyDescent="0.15">
      <c r="A121" s="180"/>
      <c r="E121" s="176"/>
      <c r="F121" s="177"/>
      <c r="G121" s="181"/>
    </row>
    <row r="122" spans="1:7" s="178" customFormat="1" x14ac:dyDescent="0.15">
      <c r="A122" s="180"/>
      <c r="E122" s="176"/>
      <c r="F122" s="177"/>
      <c r="G122" s="181"/>
    </row>
    <row r="123" spans="1:7" s="178" customFormat="1" x14ac:dyDescent="0.15">
      <c r="A123" s="180"/>
      <c r="E123" s="176"/>
      <c r="F123" s="177"/>
      <c r="G123" s="181"/>
    </row>
    <row r="124" spans="1:7" s="178" customFormat="1" x14ac:dyDescent="0.15">
      <c r="A124" s="180"/>
      <c r="E124" s="176"/>
      <c r="F124" s="177"/>
      <c r="G124" s="181"/>
    </row>
    <row r="125" spans="1:7" s="178" customFormat="1" x14ac:dyDescent="0.15">
      <c r="A125" s="180"/>
      <c r="E125" s="176"/>
      <c r="F125" s="177"/>
      <c r="G125" s="181"/>
    </row>
    <row r="126" spans="1:7" s="178" customFormat="1" x14ac:dyDescent="0.15">
      <c r="A126" s="180"/>
      <c r="E126" s="176"/>
      <c r="F126" s="177"/>
      <c r="G126" s="181"/>
    </row>
    <row r="127" spans="1:7" s="178" customFormat="1" x14ac:dyDescent="0.15">
      <c r="A127" s="180"/>
      <c r="E127" s="176"/>
      <c r="F127" s="177"/>
      <c r="G127" s="181"/>
    </row>
    <row r="128" spans="1:7" s="178" customFormat="1" x14ac:dyDescent="0.15">
      <c r="A128" s="180"/>
      <c r="E128" s="176"/>
      <c r="F128" s="177"/>
      <c r="G128" s="181"/>
    </row>
    <row r="129" spans="1:7" s="178" customFormat="1" x14ac:dyDescent="0.15">
      <c r="A129" s="180"/>
      <c r="E129" s="176"/>
      <c r="F129" s="177"/>
      <c r="G129" s="181"/>
    </row>
    <row r="130" spans="1:7" s="178" customFormat="1" x14ac:dyDescent="0.15">
      <c r="A130" s="180"/>
      <c r="E130" s="176"/>
      <c r="F130" s="177"/>
      <c r="G130" s="181"/>
    </row>
    <row r="131" spans="1:7" s="178" customFormat="1" x14ac:dyDescent="0.15">
      <c r="A131" s="180"/>
      <c r="E131" s="176"/>
      <c r="F131" s="177"/>
      <c r="G131" s="181"/>
    </row>
    <row r="132" spans="1:7" s="178" customFormat="1" x14ac:dyDescent="0.15">
      <c r="A132" s="180"/>
      <c r="E132" s="176"/>
      <c r="F132" s="177"/>
      <c r="G132" s="181"/>
    </row>
    <row r="133" spans="1:7" s="178" customFormat="1" x14ac:dyDescent="0.15">
      <c r="A133" s="180"/>
      <c r="E133" s="176"/>
      <c r="F133" s="177"/>
      <c r="G133" s="181"/>
    </row>
    <row r="134" spans="1:7" s="178" customFormat="1" x14ac:dyDescent="0.15">
      <c r="A134" s="180"/>
      <c r="E134" s="176"/>
      <c r="F134" s="177"/>
      <c r="G134" s="181"/>
    </row>
    <row r="135" spans="1:7" s="178" customFormat="1" x14ac:dyDescent="0.15">
      <c r="A135" s="180"/>
      <c r="E135" s="176"/>
      <c r="F135" s="177"/>
      <c r="G135" s="181"/>
    </row>
    <row r="136" spans="1:7" s="178" customFormat="1" x14ac:dyDescent="0.15">
      <c r="A136" s="180"/>
      <c r="E136" s="176"/>
      <c r="F136" s="177"/>
      <c r="G136" s="181"/>
    </row>
    <row r="137" spans="1:7" s="178" customFormat="1" x14ac:dyDescent="0.15">
      <c r="A137" s="180"/>
      <c r="E137" s="176"/>
      <c r="F137" s="177"/>
      <c r="G137" s="181"/>
    </row>
    <row r="138" spans="1:7" s="178" customFormat="1" x14ac:dyDescent="0.15">
      <c r="A138" s="180"/>
      <c r="E138" s="176"/>
      <c r="F138" s="177"/>
      <c r="G138" s="181"/>
    </row>
  </sheetData>
  <sheetProtection algorithmName="SHA-512" hashValue="XYj7Kb1zbzp27/GFymDgJm0TFbasAFwhev+0OMaXIUpv0+CDvPaEbcge2FRgDDhQaJ6sJxACDGy6PUFx97iVwA==" saltValue="0QuZnPDtAKDDamN7IuWrjg==" spinCount="100000" sheet="1" selectLockedCells="1"/>
  <mergeCells count="1">
    <mergeCell ref="C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Basic_info</vt:lpstr>
      <vt:lpstr>Spec_for_order</vt:lpstr>
      <vt:lpstr>※改訂履歴</vt:lpstr>
      <vt:lpstr>Basic_info!Print_Area</vt:lpstr>
      <vt:lpstr>Spec_for_order!Print_Area</vt:lpstr>
      <vt:lpstr>Spec_for_order!Print_Titles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Shiina Eri</dc:creator>
  <cp:lastModifiedBy>Shiina Eri</cp:lastModifiedBy>
  <cp:lastPrinted>2024-06-18T00:39:20Z</cp:lastPrinted>
  <dcterms:created xsi:type="dcterms:W3CDTF">2024-06-11T03:03:46Z</dcterms:created>
  <dcterms:modified xsi:type="dcterms:W3CDTF">2024-07-18T01:35:09Z</dcterms:modified>
</cp:coreProperties>
</file>